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mi\Desktop\za Objava-Konsolid\"/>
    </mc:Choice>
  </mc:AlternateContent>
  <xr:revisionPtr revIDLastSave="0" documentId="13_ncr:1_{CC4C76EB-6AFA-43B2-9712-7825C9BD6294}" xr6:coauthVersionLast="47" xr6:coauthVersionMax="47" xr10:uidLastSave="{00000000-0000-0000-0000-000000000000}"/>
  <bookViews>
    <workbookView xWindow="-120" yWindow="-120" windowWidth="29040" windowHeight="15840" tabRatio="847" xr2:uid="{00000000-000D-0000-FFFF-FFFF00000000}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Капитал!$A$1:$G$47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91029"/>
</workbook>
</file>

<file path=xl/calcChain.xml><?xml version="1.0" encoding="utf-8"?>
<calcChain xmlns="http://schemas.openxmlformats.org/spreadsheetml/2006/main">
  <c r="C13" i="25" l="1"/>
  <c r="D12" i="22"/>
  <c r="D11" i="22" s="1"/>
  <c r="D37" i="22" l="1"/>
  <c r="D33" i="22"/>
  <c r="B51" i="25"/>
  <c r="B43" i="25"/>
  <c r="B37" i="25"/>
  <c r="B27" i="25"/>
  <c r="B19" i="25"/>
  <c r="B13" i="25"/>
  <c r="B39" i="7"/>
  <c r="B29" i="7"/>
  <c r="B9" i="7"/>
  <c r="C37" i="22"/>
  <c r="C33" i="22"/>
  <c r="C20" i="22"/>
  <c r="C12" i="22"/>
  <c r="C11" i="22" s="1"/>
  <c r="B47" i="7" l="1"/>
  <c r="B49" i="7" s="1"/>
  <c r="B42" i="25"/>
  <c r="C32" i="22"/>
  <c r="C41" i="22" s="1"/>
  <c r="C43" i="22" s="1"/>
  <c r="C45" i="22" s="1"/>
  <c r="C49" i="22" s="1"/>
  <c r="B11" i="25"/>
  <c r="B34" i="25" s="1"/>
  <c r="B56" i="25"/>
  <c r="B28" i="12"/>
  <c r="C47" i="22" l="1"/>
  <c r="C27" i="25"/>
  <c r="G9" i="12" l="1"/>
  <c r="C9" i="7" l="1"/>
  <c r="B8" i="6"/>
  <c r="B24" i="24"/>
  <c r="B16" i="24"/>
  <c r="B1" i="13"/>
  <c r="B4" i="6"/>
  <c r="C4" i="20"/>
  <c r="B3" i="24"/>
  <c r="B4" i="12"/>
  <c r="B4" i="7"/>
  <c r="C4" i="22"/>
  <c r="B4" i="25"/>
  <c r="F2" i="13"/>
  <c r="D3" i="6"/>
  <c r="E3" i="20"/>
  <c r="D2" i="24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C54" i="24"/>
  <c r="D57" i="25"/>
  <c r="D54" i="24" s="1"/>
  <c r="D55" i="25"/>
  <c r="D52" i="24" s="1"/>
  <c r="D54" i="25"/>
  <c r="D51" i="24" s="1"/>
  <c r="D53" i="25"/>
  <c r="D50" i="24" s="1"/>
  <c r="D52" i="25"/>
  <c r="D49" i="24" s="1"/>
  <c r="C51" i="25"/>
  <c r="C48" i="24" s="1"/>
  <c r="B48" i="24"/>
  <c r="D50" i="25"/>
  <c r="D47" i="24" s="1"/>
  <c r="D49" i="25"/>
  <c r="D46" i="24" s="1"/>
  <c r="D48" i="25"/>
  <c r="D45" i="24" s="1"/>
  <c r="D47" i="25"/>
  <c r="D44" i="24" s="1"/>
  <c r="D46" i="25"/>
  <c r="D43" i="24" s="1"/>
  <c r="D45" i="25"/>
  <c r="D42" i="24" s="1"/>
  <c r="D44" i="25"/>
  <c r="D41" i="24" s="1"/>
  <c r="C43" i="25"/>
  <c r="B40" i="24"/>
  <c r="D41" i="25"/>
  <c r="D38" i="24" s="1"/>
  <c r="D40" i="25"/>
  <c r="D37" i="24" s="1"/>
  <c r="D39" i="25"/>
  <c r="D36" i="24" s="1"/>
  <c r="D38" i="25"/>
  <c r="D35" i="24" s="1"/>
  <c r="C37" i="25"/>
  <c r="C34" i="24" s="1"/>
  <c r="B34" i="24"/>
  <c r="D35" i="25"/>
  <c r="D32" i="24" s="1"/>
  <c r="D33" i="25"/>
  <c r="D30" i="24" s="1"/>
  <c r="D32" i="25"/>
  <c r="D29" i="24" s="1"/>
  <c r="D31" i="25"/>
  <c r="D28" i="24" s="1"/>
  <c r="D30" i="25"/>
  <c r="D27" i="24" s="1"/>
  <c r="D29" i="25"/>
  <c r="D26" i="24" s="1"/>
  <c r="D28" i="25"/>
  <c r="D25" i="24" s="1"/>
  <c r="C24" i="24"/>
  <c r="D26" i="25"/>
  <c r="D23" i="24" s="1"/>
  <c r="D25" i="25"/>
  <c r="D22" i="24" s="1"/>
  <c r="D24" i="25"/>
  <c r="D21" i="24" s="1"/>
  <c r="D23" i="25"/>
  <c r="D20" i="24" s="1"/>
  <c r="D22" i="25"/>
  <c r="D19" i="24" s="1"/>
  <c r="D21" i="25"/>
  <c r="D18" i="24" s="1"/>
  <c r="D20" i="25"/>
  <c r="D17" i="24" s="1"/>
  <c r="C19" i="25"/>
  <c r="C16" i="24" s="1"/>
  <c r="D18" i="25"/>
  <c r="D15" i="24" s="1"/>
  <c r="D17" i="25"/>
  <c r="D14" i="24" s="1"/>
  <c r="D16" i="25"/>
  <c r="D13" i="24" s="1"/>
  <c r="D15" i="25"/>
  <c r="D12" i="24" s="1"/>
  <c r="D14" i="25"/>
  <c r="D11" i="24" s="1"/>
  <c r="B10" i="24"/>
  <c r="D12" i="25"/>
  <c r="D9" i="24" s="1"/>
  <c r="C20" i="20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0"/>
  <c r="C37" i="20"/>
  <c r="E36" i="22"/>
  <c r="E36" i="20" s="1"/>
  <c r="E35" i="22"/>
  <c r="E35" i="20" s="1"/>
  <c r="E34" i="22"/>
  <c r="E34" i="20" s="1"/>
  <c r="D33" i="20"/>
  <c r="C33" i="20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2"/>
  <c r="D32" i="22" s="1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D12" i="20"/>
  <c r="C12" i="20"/>
  <c r="B28" i="6"/>
  <c r="B47" i="12"/>
  <c r="B45" i="13" s="1"/>
  <c r="D41" i="7"/>
  <c r="D40" i="6" s="1"/>
  <c r="D42" i="7"/>
  <c r="D41" i="6" s="1"/>
  <c r="D43" i="7"/>
  <c r="D42" i="6" s="1"/>
  <c r="D44" i="7"/>
  <c r="D43" i="6" s="1"/>
  <c r="D45" i="7"/>
  <c r="D44" i="6" s="1"/>
  <c r="D46" i="7"/>
  <c r="D45" i="6" s="1"/>
  <c r="D48" i="7"/>
  <c r="D47" i="6" s="1"/>
  <c r="D40" i="7"/>
  <c r="D39" i="6" s="1"/>
  <c r="D30" i="7"/>
  <c r="D29" i="6" s="1"/>
  <c r="D31" i="7"/>
  <c r="D30" i="6" s="1"/>
  <c r="D32" i="7"/>
  <c r="D31" i="6" s="1"/>
  <c r="D33" i="7"/>
  <c r="D32" i="6" s="1"/>
  <c r="D34" i="7"/>
  <c r="D33" i="6" s="1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 s="1"/>
  <c r="D14" i="7"/>
  <c r="D13" i="6" s="1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0" i="6" s="1"/>
  <c r="D22" i="7"/>
  <c r="D21" i="6" s="1"/>
  <c r="D23" i="7"/>
  <c r="D22" i="6" s="1"/>
  <c r="D24" i="7"/>
  <c r="D23" i="6" s="1"/>
  <c r="D25" i="7"/>
  <c r="D24" i="6" s="1"/>
  <c r="D26" i="7"/>
  <c r="D25" i="6" s="1"/>
  <c r="D27" i="7"/>
  <c r="D26" i="6" s="1"/>
  <c r="D28" i="7"/>
  <c r="D27" i="6" s="1"/>
  <c r="D10" i="7"/>
  <c r="D9" i="6" s="1"/>
  <c r="B38" i="6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11" i="12"/>
  <c r="G9" i="13" s="1"/>
  <c r="G12" i="12"/>
  <c r="G10" i="13" s="1"/>
  <c r="G13" i="12"/>
  <c r="G11" i="13" s="1"/>
  <c r="G14" i="12"/>
  <c r="G12" i="13" s="1"/>
  <c r="G15" i="12"/>
  <c r="G13" i="13" s="1"/>
  <c r="G16" i="12"/>
  <c r="G14" i="13" s="1"/>
  <c r="G17" i="12"/>
  <c r="G15" i="13" s="1"/>
  <c r="G18" i="12"/>
  <c r="G16" i="13" s="1"/>
  <c r="G19" i="12"/>
  <c r="G17" i="13" s="1"/>
  <c r="G20" i="12"/>
  <c r="G18" i="13" s="1"/>
  <c r="G21" i="12"/>
  <c r="G19" i="13" s="1"/>
  <c r="G22" i="12"/>
  <c r="G20" i="13" s="1"/>
  <c r="G23" i="12"/>
  <c r="G21" i="13" s="1"/>
  <c r="G24" i="12"/>
  <c r="G22" i="13" s="1"/>
  <c r="G25" i="12"/>
  <c r="G23" i="13" s="1"/>
  <c r="G26" i="12"/>
  <c r="G24" i="13" s="1"/>
  <c r="G27" i="12"/>
  <c r="G25" i="13" s="1"/>
  <c r="C28" i="12"/>
  <c r="C26" i="13" s="1"/>
  <c r="D28" i="12"/>
  <c r="D47" i="12" s="1"/>
  <c r="D45" i="13" s="1"/>
  <c r="E28" i="12"/>
  <c r="E47" i="12" s="1"/>
  <c r="E45" i="13" s="1"/>
  <c r="F28" i="12"/>
  <c r="F26" i="13" s="1"/>
  <c r="G29" i="12"/>
  <c r="G27" i="13" s="1"/>
  <c r="G30" i="12"/>
  <c r="G28" i="13" s="1"/>
  <c r="G31" i="12"/>
  <c r="G29" i="13" s="1"/>
  <c r="G32" i="12"/>
  <c r="G30" i="13" s="1"/>
  <c r="G33" i="12"/>
  <c r="G31" i="13" s="1"/>
  <c r="G34" i="12"/>
  <c r="G32" i="13" s="1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 s="1"/>
  <c r="G43" i="12"/>
  <c r="G41" i="13" s="1"/>
  <c r="G44" i="12"/>
  <c r="G42" i="13" s="1"/>
  <c r="G45" i="12"/>
  <c r="G43" i="13" s="1"/>
  <c r="G46" i="12"/>
  <c r="G44" i="13" s="1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C29" i="7"/>
  <c r="C28" i="6" s="1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C39" i="7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E12" i="22"/>
  <c r="E12" i="20" s="1"/>
  <c r="C11" i="20"/>
  <c r="D20" i="20" l="1"/>
  <c r="D37" i="25"/>
  <c r="D34" i="24" s="1"/>
  <c r="C8" i="6"/>
  <c r="C47" i="7"/>
  <c r="C46" i="6" s="1"/>
  <c r="E26" i="13"/>
  <c r="C42" i="25"/>
  <c r="C39" i="24" s="1"/>
  <c r="D19" i="25"/>
  <c r="D16" i="24" s="1"/>
  <c r="C40" i="24"/>
  <c r="C11" i="25"/>
  <c r="C8" i="24" s="1"/>
  <c r="D39" i="7"/>
  <c r="D38" i="6" s="1"/>
  <c r="C38" i="6"/>
  <c r="F47" i="12"/>
  <c r="F45" i="13" s="1"/>
  <c r="C47" i="12"/>
  <c r="C45" i="13" s="1"/>
  <c r="G7" i="13"/>
  <c r="G28" i="12"/>
  <c r="E33" i="22"/>
  <c r="E33" i="20" s="1"/>
  <c r="E20" i="22"/>
  <c r="E20" i="20" s="1"/>
  <c r="D43" i="25"/>
  <c r="D40" i="24" s="1"/>
  <c r="C56" i="25"/>
  <c r="C53" i="24" s="1"/>
  <c r="D27" i="25"/>
  <c r="D24" i="24" s="1"/>
  <c r="C10" i="24"/>
  <c r="D13" i="25"/>
  <c r="D10" i="24" s="1"/>
  <c r="D9" i="7"/>
  <c r="D8" i="6" s="1"/>
  <c r="B26" i="13"/>
  <c r="E11" i="22"/>
  <c r="E11" i="20" s="1"/>
  <c r="E37" i="22"/>
  <c r="E37" i="20" s="1"/>
  <c r="D26" i="13"/>
  <c r="D51" i="25"/>
  <c r="D48" i="24" s="1"/>
  <c r="D29" i="7"/>
  <c r="D28" i="6" s="1"/>
  <c r="C49" i="7" l="1"/>
  <c r="C48" i="6" s="1"/>
  <c r="C34" i="25"/>
  <c r="C31" i="24" s="1"/>
  <c r="C32" i="20"/>
  <c r="B8" i="24"/>
  <c r="D11" i="25"/>
  <c r="D8" i="24" s="1"/>
  <c r="B39" i="24"/>
  <c r="D42" i="25"/>
  <c r="D39" i="24" s="1"/>
  <c r="B53" i="24"/>
  <c r="D56" i="25"/>
  <c r="D53" i="24" s="1"/>
  <c r="E32" i="22"/>
  <c r="E32" i="20" s="1"/>
  <c r="D11" i="20"/>
  <c r="G26" i="13"/>
  <c r="G47" i="12"/>
  <c r="G45" i="13" s="1"/>
  <c r="C41" i="20"/>
  <c r="B46" i="6"/>
  <c r="D47" i="7"/>
  <c r="D46" i="6" s="1"/>
  <c r="B31" i="24" l="1"/>
  <c r="D34" i="25"/>
  <c r="D31" i="24" s="1"/>
  <c r="D41" i="22"/>
  <c r="E41" i="22" s="1"/>
  <c r="E41" i="20" s="1"/>
  <c r="D32" i="20"/>
  <c r="C43" i="20"/>
  <c r="D49" i="7"/>
  <c r="D48" i="6" s="1"/>
  <c r="B48" i="6"/>
  <c r="C45" i="20" l="1"/>
  <c r="D43" i="22"/>
  <c r="E43" i="22" s="1"/>
  <c r="E43" i="20" s="1"/>
  <c r="D41" i="20"/>
  <c r="C49" i="20" l="1"/>
  <c r="D43" i="20"/>
  <c r="D45" i="22"/>
  <c r="E45" i="22" s="1"/>
  <c r="E45" i="20" s="1"/>
  <c r="C47" i="20"/>
  <c r="D47" i="22" l="1"/>
  <c r="D45" i="20"/>
  <c r="D49" i="22"/>
  <c r="D49" i="20" l="1"/>
  <c r="E49" i="22"/>
  <c r="E49" i="20" s="1"/>
  <c r="D47" i="20"/>
  <c r="E47" i="22"/>
  <c r="E47" i="2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Dragan  Panev</author>
  </authors>
  <commentList>
    <comment ref="B28" authorId="0" shapeId="0" xr:uid="{1E7FD954-4CD6-4D6C-9598-A33ED1F5714C}">
      <text>
        <r>
          <rPr>
            <b/>
            <sz val="9"/>
            <color indexed="81"/>
            <rFont val="Tahoma"/>
            <family val="2"/>
            <charset val="204"/>
          </rPr>
          <t>Dragan  Panev:</t>
        </r>
        <r>
          <rPr>
            <sz val="9"/>
            <color indexed="81"/>
            <rFont val="Tahoma"/>
            <family val="2"/>
            <charset val="204"/>
          </rPr>
          <t xml:space="preserve">
Razlika 90002 I 90200
</t>
        </r>
      </text>
    </comment>
  </commentList>
</comments>
</file>

<file path=xl/sharedStrings.xml><?xml version="1.0" encoding="utf-8"?>
<sst xmlns="http://schemas.openxmlformats.org/spreadsheetml/2006/main" count="466" uniqueCount="374">
  <si>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</si>
  <si>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</si>
  <si>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</si>
  <si>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</si>
  <si>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</si>
  <si>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</si>
  <si>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</si>
  <si>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</si>
  <si>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</si>
  <si>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</si>
  <si>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</si>
  <si>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</si>
  <si>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</si>
  <si>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</si>
  <si>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</si>
  <si>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</si>
  <si>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</si>
  <si>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</si>
  <si>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</si>
  <si>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</si>
  <si>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</si>
  <si>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</si>
  <si>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</si>
  <si>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</si>
  <si>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</si>
  <si>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</si>
  <si>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</si>
  <si>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</si>
  <si>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</si>
  <si>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</si>
  <si>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</si>
  <si>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</si>
  <si>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</si>
  <si>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</si>
  <si>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</si>
  <si>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</si>
  <si>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</si>
  <si>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</si>
  <si>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</si>
  <si>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</si>
  <si>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</si>
  <si>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</si>
  <si>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</si>
  <si>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</si>
  <si>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</si>
  <si>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</si>
  <si>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</si>
  <si>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</si>
  <si>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</si>
  <si>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</si>
  <si>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</si>
  <si>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</si>
  <si>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</si>
  <si>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</si>
  <si>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</si>
  <si>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</si>
  <si>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</si>
  <si>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</si>
  <si>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</si>
  <si>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</si>
  <si>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</si>
  <si>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</si>
  <si>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</si>
  <si>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</si>
  <si>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</si>
  <si>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</si>
  <si>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</si>
  <si>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</si>
  <si>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</si>
  <si>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</si>
  <si>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</si>
  <si>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</si>
  <si>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</si>
  <si>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</si>
  <si>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</si>
  <si>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</si>
  <si>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</si>
  <si>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</si>
  <si>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</si>
  <si>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</si>
  <si>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</si>
  <si>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</si>
  <si>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</si>
  <si>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</si>
  <si>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</si>
  <si>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</si>
  <si>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</si>
  <si>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</si>
  <si>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</si>
  <si>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</si>
  <si>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</si>
  <si>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</si>
  <si>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</si>
  <si>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</si>
  <si>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</si>
  <si>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</si>
  <si>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</si>
  <si>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</si>
  <si>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</si>
  <si>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</si>
  <si>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</si>
  <si>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</si>
  <si>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</si>
  <si>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</si>
  <si>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</si>
  <si>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</si>
  <si>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</si>
  <si>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</si>
  <si>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</si>
  <si>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</si>
  <si>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</si>
  <si>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</si>
  <si>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</si>
  <si>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</si>
  <si>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</si>
  <si>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</si>
  <si>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</si>
  <si>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</si>
  <si>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</si>
  <si>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</si>
  <si>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</si>
  <si>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</si>
  <si>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</si>
  <si>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</si>
  <si>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</si>
  <si>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</si>
  <si>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</si>
  <si>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</si>
  <si>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</si>
  <si>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</si>
  <si>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</si>
  <si>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</si>
  <si>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</si>
  <si>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</si>
  <si>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</si>
  <si>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</si>
  <si>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</si>
  <si>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</si>
  <si>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</si>
  <si>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</si>
  <si>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</si>
  <si>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</si>
  <si>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</si>
  <si>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</si>
  <si>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</si>
  <si>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</si>
  <si>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</si>
  <si>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</si>
  <si>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</si>
  <si>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</si>
  <si>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</si>
  <si>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</si>
  <si>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</si>
  <si>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</si>
  <si>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</si>
  <si>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</si>
  <si>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</si>
  <si>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</si>
  <si>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</si>
  <si>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</si>
  <si>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</si>
  <si>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</si>
  <si>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</si>
  <si>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</si>
  <si>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</si>
  <si>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</si>
  <si>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</si>
  <si>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</si>
  <si>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</si>
  <si>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</si>
  <si>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</si>
  <si>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</si>
  <si>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</si>
  <si>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</si>
  <si>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</si>
  <si>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</si>
  <si>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</si>
  <si>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</si>
  <si>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</si>
  <si>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</si>
  <si>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</si>
  <si>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</si>
  <si>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</si>
  <si>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</si>
  <si>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</si>
  <si>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</si>
  <si>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</si>
  <si>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</si>
  <si>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</si>
  <si>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</si>
  <si>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</si>
  <si>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</si>
  <si>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</si>
  <si>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</si>
  <si>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</si>
  <si>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</si>
  <si>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</si>
  <si>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</si>
  <si>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</si>
  <si>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</si>
  <si>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</si>
  <si>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</si>
  <si>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</si>
  <si>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</si>
  <si>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</si>
  <si>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</si>
  <si>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</si>
  <si>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</si>
  <si>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</si>
  <si>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</si>
  <si>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</si>
  <si>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</si>
  <si>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</si>
  <si>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</si>
  <si>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</si>
  <si>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</si>
  <si>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</si>
  <si>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</si>
  <si>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</si>
  <si>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</si>
  <si>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</si>
  <si>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</si>
  <si>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</si>
  <si>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</si>
  <si>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</si>
  <si>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</si>
  <si>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</si>
  <si>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</si>
  <si>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</si>
  <si>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</si>
  <si>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</si>
  <si>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</si>
  <si>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</si>
  <si>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</si>
  <si>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</si>
  <si>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</si>
  <si>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</si>
  <si>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</si>
  <si>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</si>
  <si>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</si>
  <si>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</si>
  <si>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</si>
  <si>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</si>
  <si>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</si>
  <si>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</si>
  <si>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</si>
  <si>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</si>
  <si>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</si>
  <si>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</si>
  <si>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</si>
  <si>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</si>
  <si>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</si>
  <si>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</si>
  <si>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</si>
  <si>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</si>
  <si>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</si>
  <si>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</si>
  <si>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</si>
  <si>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</si>
  <si>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</si>
  <si>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</si>
  <si>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</si>
  <si>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</si>
  <si>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</si>
  <si>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</si>
  <si>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</si>
  <si>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</si>
  <si>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</si>
  <si>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</si>
  <si>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</si>
  <si>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</si>
  <si>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</si>
  <si>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</si>
  <si>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</si>
  <si>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</si>
  <si>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</si>
  <si>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</si>
  <si>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</si>
  <si>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</si>
  <si>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</si>
  <si>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</si>
  <si>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</si>
  <si>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</si>
  <si>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</si>
  <si>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</si>
  <si>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</si>
  <si>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</si>
  <si>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</si>
  <si>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</si>
  <si>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</si>
  <si>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</si>
  <si>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</si>
  <si>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</si>
  <si>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</si>
  <si>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</si>
  <si>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</si>
  <si>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</si>
  <si>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</si>
  <si>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</si>
  <si>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</si>
  <si>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</si>
  <si>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</si>
  <si>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</si>
  <si>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01.01 - 30.06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</si>
  <si>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</si>
  <si>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</si>
  <si>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</si>
  <si>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</si>
  <si>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</si>
  <si>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</si>
  <si>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</si>
  <si>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</si>
  <si>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</si>
  <si>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</si>
  <si>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</si>
  <si>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</si>
  <si>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</si>
  <si>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</si>
  <si>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</si>
  <si>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</si>
  <si>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</si>
  <si>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</si>
  <si>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</si>
  <si>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</si>
  <si>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</si>
  <si>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</si>
  <si>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</si>
  <si>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</si>
  <si>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</si>
  <si>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</si>
  <si>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</si>
  <si>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</si>
  <si>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</si>
  <si>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</si>
  <si>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</si>
  <si>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</si>
  <si>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</si>
  <si>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</si>
  <si>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</si>
  <si>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</si>
  <si>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</si>
  <si>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</si>
  <si>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</si>
  <si>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</si>
  <si>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</si>
  <si>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</si>
  <si>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</si>
  <si>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</si>
  <si>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</si>
  <si>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</si>
  <si>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</si>
  <si>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</si>
  <si>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</si>
  <si>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</si>
  <si>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</si>
  <si>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</si>
  <si>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</si>
  <si>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</si>
  <si>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</si>
  <si>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</si>
  <si>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</si>
  <si>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</si>
  <si>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</si>
  <si>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</si>
  <si>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</si>
  <si>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</si>
  <si>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</si>
  <si>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</si>
  <si>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</si>
  <si>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</si>
  <si>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</si>
  <si>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</si>
  <si>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</si>
  <si>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Макпетрол АД Скопје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</si>
</sst>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9"/>
      <name val="Arial"/>
      <family val="2"/>
      <charset val="204"/>
    </font>
    <font>
      <u/>
      <sz val="10"/>
      <color theme="1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b/>
      <sz val="2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3"/>
      <color theme="1"/>
      <name val="Arial"/>
      <family val="2"/>
      <charset val="204"/>
    </font>
    <font>
      <sz val="10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55"/>
      </right>
      <top style="double">
        <color indexed="64"/>
      </top>
      <bottom style="thin">
        <color indexed="55"/>
      </bottom>
      <diagonal/>
    </border>
    <border>
      <left style="double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 style="thin">
        <color indexed="22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double">
        <color indexed="64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/>
      <top style="thin">
        <color indexed="55"/>
      </top>
      <bottom style="double">
        <color indexed="64"/>
      </bottom>
      <diagonal/>
    </border>
    <border>
      <left/>
      <right/>
      <top style="thin">
        <color indexed="55"/>
      </top>
      <bottom style="double">
        <color indexed="64"/>
      </bottom>
      <diagonal/>
    </border>
    <border>
      <left/>
      <right style="double">
        <color indexed="64"/>
      </right>
      <top style="thin">
        <color indexed="55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55"/>
      </left>
      <right/>
      <top style="double">
        <color indexed="64"/>
      </top>
      <bottom style="thin">
        <color indexed="55"/>
      </bottom>
      <diagonal/>
    </border>
    <border>
      <left/>
      <right/>
      <top style="double">
        <color indexed="64"/>
      </top>
      <bottom style="thin">
        <color indexed="55"/>
      </bottom>
      <diagonal/>
    </border>
    <border>
      <left/>
      <right style="double">
        <color indexed="64"/>
      </right>
      <top style="double">
        <color indexed="64"/>
      </top>
      <bottom style="thin">
        <color indexed="55"/>
      </bottom>
      <diagonal/>
    </border>
  </borders>
  <cellStyleXfs count="11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/>
    <xf numFmtId="0" fontId="7" fillId="0" borderId="0"/>
    <xf numFmtId="0" fontId="31" fillId="0" borderId="0"/>
    <xf numFmtId="0" fontId="7" fillId="0" borderId="0"/>
    <xf numFmtId="0" fontId="15" fillId="0" borderId="0"/>
    <xf numFmtId="0" fontId="20" fillId="0" borderId="0"/>
    <xf numFmtId="0" fontId="2" fillId="7" borderId="1" applyBorder="0">
      <alignment vertical="center" wrapText="1"/>
    </xf>
    <xf numFmtId="0" fontId="32" fillId="8" borderId="0" applyBorder="0">
      <alignment vertical="center" wrapText="1"/>
    </xf>
    <xf numFmtId="0" fontId="1" fillId="0" borderId="0"/>
  </cellStyleXfs>
  <cellXfs count="239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4" fillId="3" borderId="0" xfId="0" applyFont="1" applyFill="1" applyAlignment="1">
      <alignment vertical="top" wrapText="1"/>
    </xf>
    <xf numFmtId="0" fontId="4" fillId="3" borderId="0" xfId="0" applyFont="1" applyFill="1" applyAlignment="1">
      <alignment horizontal="left" vertical="top" wrapText="1"/>
    </xf>
    <xf numFmtId="0" fontId="4" fillId="3" borderId="0" xfId="0" applyFont="1" applyFill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Alignment="1">
      <alignment vertical="center" wrapText="1"/>
    </xf>
    <xf numFmtId="0" fontId="7" fillId="3" borderId="0" xfId="0" applyFont="1" applyFill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3" fillId="0" borderId="0" xfId="3" applyFont="1"/>
    <xf numFmtId="0" fontId="7" fillId="0" borderId="8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9" xfId="3" applyBorder="1" applyAlignment="1">
      <alignment vertical="center"/>
    </xf>
    <xf numFmtId="0" fontId="33" fillId="0" borderId="0" xfId="3" applyFont="1" applyAlignment="1">
      <alignment vertical="center"/>
    </xf>
    <xf numFmtId="0" fontId="7" fillId="0" borderId="10" xfId="3" applyBorder="1" applyAlignment="1">
      <alignment vertical="center"/>
    </xf>
    <xf numFmtId="0" fontId="7" fillId="0" borderId="11" xfId="3" applyBorder="1" applyAlignment="1">
      <alignment vertical="center"/>
    </xf>
    <xf numFmtId="0" fontId="7" fillId="0" borderId="12" xfId="3" applyBorder="1" applyAlignment="1">
      <alignment vertical="center"/>
    </xf>
    <xf numFmtId="0" fontId="30" fillId="0" borderId="0" xfId="3" applyFont="1" applyAlignment="1">
      <alignment vertical="center"/>
    </xf>
    <xf numFmtId="0" fontId="7" fillId="0" borderId="13" xfId="3" applyBorder="1"/>
    <xf numFmtId="0" fontId="7" fillId="0" borderId="14" xfId="3" applyBorder="1"/>
    <xf numFmtId="0" fontId="7" fillId="0" borderId="15" xfId="3" applyBorder="1"/>
    <xf numFmtId="0" fontId="7" fillId="4" borderId="0" xfId="3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center"/>
      <protection locked="0"/>
    </xf>
    <xf numFmtId="0" fontId="4" fillId="4" borderId="0" xfId="3" applyFont="1" applyFill="1" applyAlignment="1">
      <alignment horizontal="center" vertical="top" wrapText="1"/>
    </xf>
    <xf numFmtId="0" fontId="7" fillId="4" borderId="0" xfId="3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/>
    <xf numFmtId="0" fontId="4" fillId="4" borderId="0" xfId="3" applyFont="1" applyFill="1" applyAlignment="1">
      <alignment horizontal="left"/>
    </xf>
    <xf numFmtId="0" fontId="7" fillId="4" borderId="2" xfId="3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ill="1" applyBorder="1" applyAlignment="1" applyProtection="1">
      <alignment horizontal="right" vertical="center"/>
      <protection locked="0"/>
    </xf>
    <xf numFmtId="3" fontId="7" fillId="5" borderId="2" xfId="3" applyNumberFormat="1" applyFill="1" applyBorder="1" applyAlignment="1" applyProtection="1">
      <alignment horizontal="right" vertical="center"/>
      <protection locked="0"/>
    </xf>
    <xf numFmtId="3" fontId="7" fillId="0" borderId="2" xfId="3" applyNumberFormat="1" applyBorder="1" applyAlignment="1" applyProtection="1">
      <alignment horizontal="center" vertical="center" wrapText="1"/>
      <protection locked="0"/>
    </xf>
    <xf numFmtId="3" fontId="4" fillId="0" borderId="2" xfId="3" applyNumberFormat="1" applyFont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vertical="center"/>
      <protection locked="0"/>
    </xf>
    <xf numFmtId="0" fontId="4" fillId="0" borderId="17" xfId="3" applyFont="1" applyBorder="1" applyAlignment="1" applyProtection="1">
      <alignment horizontal="left" vertical="center"/>
      <protection locked="0"/>
    </xf>
    <xf numFmtId="0" fontId="4" fillId="0" borderId="2" xfId="6" applyFont="1" applyBorder="1" applyAlignment="1" applyProtection="1">
      <alignment horizontal="left" vertical="top" wrapText="1"/>
      <protection locked="0"/>
    </xf>
    <xf numFmtId="0" fontId="7" fillId="0" borderId="2" xfId="6" applyFont="1" applyBorder="1" applyAlignment="1" applyProtection="1">
      <alignment horizontal="left" vertical="top" wrapText="1"/>
      <protection locked="0"/>
    </xf>
    <xf numFmtId="0" fontId="17" fillId="0" borderId="2" xfId="6" applyFont="1" applyBorder="1" applyAlignment="1" applyProtection="1">
      <alignment horizontal="left" vertical="top" wrapText="1"/>
      <protection locked="0"/>
    </xf>
    <xf numFmtId="0" fontId="16" fillId="0" borderId="2" xfId="6" applyFont="1" applyBorder="1" applyAlignment="1" applyProtection="1">
      <alignment horizontal="left" vertical="top" wrapText="1"/>
      <protection locked="0"/>
    </xf>
    <xf numFmtId="0" fontId="25" fillId="0" borderId="2" xfId="3" applyFont="1" applyBorder="1" applyAlignment="1" applyProtection="1">
      <alignment horizontal="left" vertical="top" wrapText="1"/>
      <protection locked="0"/>
    </xf>
    <xf numFmtId="0" fontId="17" fillId="0" borderId="2" xfId="3" applyFont="1" applyBorder="1" applyAlignment="1" applyProtection="1">
      <alignment horizontal="left" vertical="top" wrapText="1" shrinkToFit="1"/>
      <protection locked="0"/>
    </xf>
    <xf numFmtId="0" fontId="25" fillId="0" borderId="2" xfId="6" applyFont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Border="1" applyAlignment="1" applyProtection="1">
      <alignment horizontal="left" vertical="top" wrapText="1"/>
      <protection locked="0"/>
    </xf>
    <xf numFmtId="0" fontId="9" fillId="0" borderId="2" xfId="3" applyFont="1" applyBorder="1" applyAlignment="1" applyProtection="1">
      <alignment horizontal="left" vertical="top" wrapText="1"/>
      <protection locked="0"/>
    </xf>
    <xf numFmtId="0" fontId="4" fillId="0" borderId="2" xfId="3" applyFont="1" applyBorder="1" applyAlignment="1" applyProtection="1">
      <alignment horizontal="left" vertical="top" wrapText="1"/>
      <protection locked="0"/>
    </xf>
    <xf numFmtId="0" fontId="8" fillId="0" borderId="2" xfId="3" applyFont="1" applyBorder="1" applyAlignment="1" applyProtection="1">
      <alignment horizontal="left" vertical="top" wrapText="1"/>
      <protection locked="0"/>
    </xf>
    <xf numFmtId="0" fontId="7" fillId="4" borderId="0" xfId="3" applyFill="1" applyAlignment="1">
      <alignment horizontal="right" vertical="center" wrapText="1"/>
    </xf>
    <xf numFmtId="0" fontId="7" fillId="3" borderId="0" xfId="3" applyFill="1"/>
    <xf numFmtId="0" fontId="7" fillId="4" borderId="0" xfId="3" applyFill="1" applyAlignment="1">
      <alignment horizontal="right"/>
    </xf>
    <xf numFmtId="49" fontId="23" fillId="4" borderId="0" xfId="3" applyNumberFormat="1" applyFont="1" applyFill="1" applyAlignment="1">
      <alignment horizontal="center" vertical="center" wrapText="1"/>
    </xf>
    <xf numFmtId="0" fontId="7" fillId="4" borderId="0" xfId="3" applyFill="1"/>
    <xf numFmtId="0" fontId="26" fillId="4" borderId="2" xfId="3" applyFont="1" applyFill="1" applyBorder="1" applyAlignment="1">
      <alignment horizontal="center" vertical="center" wrapText="1" shrinkToFit="1"/>
    </xf>
    <xf numFmtId="0" fontId="26" fillId="4" borderId="2" xfId="3" applyFont="1" applyFill="1" applyBorder="1" applyAlignment="1">
      <alignment horizontal="center" vertical="center" wrapText="1"/>
    </xf>
    <xf numFmtId="0" fontId="26" fillId="3" borderId="0" xfId="3" applyFont="1" applyFill="1" applyAlignment="1">
      <alignment horizontal="center" vertical="center" wrapText="1"/>
    </xf>
    <xf numFmtId="0" fontId="22" fillId="3" borderId="0" xfId="3" applyFont="1" applyFill="1"/>
    <xf numFmtId="0" fontId="7" fillId="4" borderId="0" xfId="3" applyFill="1" applyAlignment="1">
      <alignment horizontal="right" vertical="top" wrapText="1"/>
    </xf>
    <xf numFmtId="49" fontId="4" fillId="4" borderId="0" xfId="3" applyNumberFormat="1" applyFont="1" applyFill="1" applyAlignment="1">
      <alignment horizontal="left" vertical="top" wrapText="1"/>
    </xf>
    <xf numFmtId="0" fontId="11" fillId="4" borderId="0" xfId="3" applyFont="1" applyFill="1" applyAlignment="1">
      <alignment vertical="center" wrapText="1"/>
    </xf>
    <xf numFmtId="0" fontId="4" fillId="4" borderId="2" xfId="3" applyFont="1" applyFill="1" applyBorder="1" applyAlignment="1">
      <alignment horizontal="center" vertical="center" wrapText="1"/>
    </xf>
    <xf numFmtId="0" fontId="22" fillId="3" borderId="0" xfId="3" applyFont="1" applyFill="1" applyAlignment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>
      <alignment horizontal="center" vertical="center" wrapText="1"/>
    </xf>
    <xf numFmtId="0" fontId="19" fillId="4" borderId="2" xfId="3" applyFont="1" applyFill="1" applyBorder="1" applyAlignment="1">
      <alignment horizontal="center" vertical="center" wrapText="1"/>
    </xf>
    <xf numFmtId="0" fontId="25" fillId="2" borderId="2" xfId="3" applyFont="1" applyFill="1" applyBorder="1" applyAlignment="1">
      <alignment horizontal="left" vertical="center" wrapText="1"/>
    </xf>
    <xf numFmtId="3" fontId="7" fillId="2" borderId="2" xfId="3" applyNumberFormat="1" applyFill="1" applyBorder="1" applyAlignment="1">
      <alignment horizontal="right" vertical="center"/>
    </xf>
    <xf numFmtId="0" fontId="4" fillId="4" borderId="2" xfId="6" applyFont="1" applyFill="1" applyBorder="1" applyAlignment="1">
      <alignment horizontal="left" vertical="center" wrapText="1"/>
    </xf>
    <xf numFmtId="3" fontId="4" fillId="4" borderId="2" xfId="3" applyNumberFormat="1" applyFont="1" applyFill="1" applyBorder="1" applyAlignment="1">
      <alignment horizontal="right" vertical="center"/>
    </xf>
    <xf numFmtId="0" fontId="7" fillId="4" borderId="2" xfId="6" applyFont="1" applyFill="1" applyBorder="1" applyAlignment="1">
      <alignment horizontal="left" vertical="center" wrapText="1"/>
    </xf>
    <xf numFmtId="3" fontId="7" fillId="4" borderId="2" xfId="3" applyNumberFormat="1" applyFill="1" applyBorder="1" applyAlignment="1">
      <alignment horizontal="right" vertical="center"/>
    </xf>
    <xf numFmtId="0" fontId="17" fillId="4" borderId="2" xfId="6" applyFont="1" applyFill="1" applyBorder="1" applyAlignment="1">
      <alignment horizontal="left" vertical="center" wrapText="1"/>
    </xf>
    <xf numFmtId="0" fontId="4" fillId="3" borderId="0" xfId="3" applyFont="1" applyFill="1"/>
    <xf numFmtId="0" fontId="7" fillId="0" borderId="2" xfId="3" applyBorder="1" applyAlignment="1">
      <alignment horizontal="left" vertical="center" wrapText="1"/>
    </xf>
    <xf numFmtId="0" fontId="16" fillId="4" borderId="2" xfId="6" applyFont="1" applyFill="1" applyBorder="1" applyAlignment="1">
      <alignment horizontal="left" vertical="center" wrapText="1"/>
    </xf>
    <xf numFmtId="0" fontId="4" fillId="2" borderId="2" xfId="3" applyFont="1" applyFill="1" applyBorder="1" applyAlignment="1">
      <alignment horizontal="left" vertical="center" wrapText="1"/>
    </xf>
    <xf numFmtId="3" fontId="4" fillId="2" borderId="2" xfId="3" applyNumberFormat="1" applyFont="1" applyFill="1" applyBorder="1"/>
    <xf numFmtId="0" fontId="25" fillId="4" borderId="2" xfId="3" applyFont="1" applyFill="1" applyBorder="1" applyAlignment="1">
      <alignment horizontal="left" vertical="center" wrapText="1"/>
    </xf>
    <xf numFmtId="0" fontId="7" fillId="4" borderId="2" xfId="3" applyFill="1" applyBorder="1" applyAlignment="1">
      <alignment horizontal="left" vertical="center" wrapText="1"/>
    </xf>
    <xf numFmtId="0" fontId="17" fillId="4" borderId="2" xfId="3" applyFont="1" applyFill="1" applyBorder="1" applyAlignment="1">
      <alignment horizontal="left" vertical="center" wrapText="1" shrinkToFit="1"/>
    </xf>
    <xf numFmtId="0" fontId="25" fillId="4" borderId="2" xfId="6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right" vertical="top" wrapText="1"/>
    </xf>
    <xf numFmtId="49" fontId="4" fillId="4" borderId="0" xfId="0" applyNumberFormat="1" applyFont="1" applyFill="1" applyAlignment="1">
      <alignment horizontal="left" vertical="top" wrapText="1"/>
    </xf>
    <xf numFmtId="0" fontId="4" fillId="4" borderId="0" xfId="0" applyFont="1" applyFill="1" applyAlignment="1">
      <alignment horizontal="left"/>
    </xf>
    <xf numFmtId="0" fontId="7" fillId="4" borderId="0" xfId="0" applyFont="1" applyFill="1" applyAlignment="1">
      <alignment horizontal="center" vertical="top" wrapText="1"/>
    </xf>
    <xf numFmtId="0" fontId="7" fillId="4" borderId="0" xfId="0" applyFont="1" applyFill="1" applyAlignment="1">
      <alignment horizontal="right"/>
    </xf>
    <xf numFmtId="0" fontId="4" fillId="4" borderId="0" xfId="0" applyFont="1" applyFill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4" borderId="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7" fillId="4" borderId="2" xfId="3" applyFill="1" applyBorder="1" applyAlignment="1">
      <alignment horizontal="center" vertical="center" wrapText="1"/>
    </xf>
    <xf numFmtId="0" fontId="4" fillId="0" borderId="0" xfId="3" applyFont="1"/>
    <xf numFmtId="0" fontId="7" fillId="0" borderId="2" xfId="3" applyBorder="1" applyAlignment="1">
      <alignment horizontal="left" vertical="top" wrapText="1"/>
    </xf>
    <xf numFmtId="3" fontId="7" fillId="5" borderId="2" xfId="3" applyNumberFormat="1" applyFill="1" applyBorder="1" applyAlignment="1">
      <alignment horizontal="right" vertical="center"/>
    </xf>
    <xf numFmtId="3" fontId="7" fillId="0" borderId="2" xfId="3" applyNumberFormat="1" applyBorder="1" applyAlignment="1">
      <alignment horizontal="center" vertical="center" wrapText="1"/>
    </xf>
    <xf numFmtId="0" fontId="4" fillId="0" borderId="2" xfId="3" applyFont="1" applyBorder="1" applyAlignment="1">
      <alignment horizontal="left" vertical="top" wrapText="1"/>
    </xf>
    <xf numFmtId="0" fontId="9" fillId="0" borderId="2" xfId="3" applyFont="1" applyBorder="1" applyAlignment="1">
      <alignment horizontal="left" vertical="top" wrapText="1"/>
    </xf>
    <xf numFmtId="3" fontId="4" fillId="0" borderId="2" xfId="3" applyNumberFormat="1" applyFont="1" applyBorder="1" applyAlignment="1">
      <alignment horizontal="right" vertical="center"/>
    </xf>
    <xf numFmtId="0" fontId="0" fillId="6" borderId="0" xfId="0" applyFill="1"/>
    <xf numFmtId="0" fontId="4" fillId="4" borderId="0" xfId="0" applyFont="1" applyFill="1"/>
    <xf numFmtId="49" fontId="4" fillId="4" borderId="0" xfId="0" applyNumberFormat="1" applyFont="1" applyFill="1" applyAlignment="1">
      <alignment horizontal="center" vertical="top" wrapText="1"/>
    </xf>
    <xf numFmtId="0" fontId="7" fillId="4" borderId="0" xfId="0" applyFont="1" applyFill="1" applyAlignment="1">
      <alignment vertical="top" wrapText="1"/>
    </xf>
    <xf numFmtId="0" fontId="19" fillId="3" borderId="0" xfId="0" applyFont="1" applyFill="1" applyAlignment="1">
      <alignment horizontal="center" vertical="center" wrapText="1"/>
    </xf>
    <xf numFmtId="0" fontId="28" fillId="4" borderId="2" xfId="0" applyFont="1" applyFill="1" applyBorder="1" applyAlignment="1">
      <alignment horizontal="left" vertical="top" wrapText="1"/>
    </xf>
    <xf numFmtId="3" fontId="28" fillId="4" borderId="2" xfId="0" applyNumberFormat="1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left" vertical="top" wrapText="1"/>
    </xf>
    <xf numFmtId="3" fontId="4" fillId="4" borderId="2" xfId="0" applyNumberFormat="1" applyFont="1" applyFill="1" applyBorder="1" applyAlignment="1">
      <alignment horizontal="right" vertical="center" wrapText="1"/>
    </xf>
    <xf numFmtId="0" fontId="7" fillId="4" borderId="2" xfId="0" applyFont="1" applyFill="1" applyBorder="1" applyAlignment="1">
      <alignment horizontal="left" vertical="top" wrapText="1"/>
    </xf>
    <xf numFmtId="3" fontId="7" fillId="4" borderId="2" xfId="0" applyNumberFormat="1" applyFont="1" applyFill="1" applyBorder="1" applyAlignment="1">
      <alignment horizontal="right" vertical="center" wrapText="1"/>
    </xf>
    <xf numFmtId="0" fontId="7" fillId="4" borderId="18" xfId="0" applyFont="1" applyFill="1" applyBorder="1" applyAlignment="1">
      <alignment horizontal="left" vertical="top" wrapText="1"/>
    </xf>
    <xf numFmtId="0" fontId="24" fillId="4" borderId="0" xfId="0" applyFont="1" applyFill="1" applyAlignment="1">
      <alignment vertical="top" wrapText="1"/>
    </xf>
    <xf numFmtId="0" fontId="0" fillId="4" borderId="0" xfId="0" applyFill="1" applyAlignment="1">
      <alignment horizontal="right"/>
    </xf>
    <xf numFmtId="0" fontId="14" fillId="4" borderId="0" xfId="0" applyFont="1" applyFill="1" applyAlignment="1">
      <alignment vertical="center" wrapText="1"/>
    </xf>
    <xf numFmtId="0" fontId="27" fillId="4" borderId="3" xfId="0" applyFont="1" applyFill="1" applyBorder="1" applyAlignment="1">
      <alignment horizontal="center" vertical="center" wrapText="1"/>
    </xf>
    <xf numFmtId="3" fontId="23" fillId="4" borderId="3" xfId="0" applyNumberFormat="1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left" vertical="top" wrapText="1"/>
    </xf>
    <xf numFmtId="3" fontId="24" fillId="4" borderId="3" xfId="0" applyNumberFormat="1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left" vertical="top" wrapText="1"/>
    </xf>
    <xf numFmtId="3" fontId="24" fillId="4" borderId="4" xfId="0" applyNumberFormat="1" applyFont="1" applyFill="1" applyBorder="1" applyAlignment="1">
      <alignment horizontal="right" vertical="center"/>
    </xf>
    <xf numFmtId="3" fontId="24" fillId="4" borderId="5" xfId="0" applyNumberFormat="1" applyFont="1" applyFill="1" applyBorder="1" applyAlignment="1">
      <alignment horizontal="right" vertical="center"/>
    </xf>
    <xf numFmtId="0" fontId="4" fillId="0" borderId="19" xfId="3" applyFont="1" applyBorder="1" applyAlignment="1">
      <alignment vertical="center"/>
    </xf>
    <xf numFmtId="0" fontId="4" fillId="0" borderId="20" xfId="3" applyFont="1" applyBorder="1" applyAlignment="1">
      <alignment vertical="center"/>
    </xf>
    <xf numFmtId="0" fontId="4" fillId="0" borderId="19" xfId="3" applyFont="1" applyBorder="1" applyAlignment="1">
      <alignment horizontal="left" vertical="center"/>
    </xf>
    <xf numFmtId="0" fontId="4" fillId="0" borderId="20" xfId="3" applyFont="1" applyBorder="1" applyAlignment="1">
      <alignment horizontal="left" vertical="center"/>
    </xf>
    <xf numFmtId="0" fontId="7" fillId="0" borderId="21" xfId="3" applyBorder="1" applyAlignment="1">
      <alignment vertical="center"/>
    </xf>
    <xf numFmtId="0" fontId="7" fillId="0" borderId="22" xfId="3" applyBorder="1" applyAlignment="1">
      <alignment horizontal="left" vertical="center"/>
    </xf>
    <xf numFmtId="0" fontId="7" fillId="0" borderId="23" xfId="3" applyBorder="1" applyAlignment="1">
      <alignment horizontal="left" vertical="center"/>
    </xf>
    <xf numFmtId="0" fontId="7" fillId="0" borderId="24" xfId="3" applyBorder="1" applyAlignment="1">
      <alignment horizontal="left" vertical="center"/>
    </xf>
    <xf numFmtId="3" fontId="1" fillId="5" borderId="2" xfId="0" applyNumberFormat="1" applyFont="1" applyFill="1" applyBorder="1" applyAlignment="1" applyProtection="1">
      <alignment horizontal="right" vertical="center" wrapText="1"/>
      <protection locked="0"/>
    </xf>
    <xf numFmtId="3" fontId="34" fillId="5" borderId="3" xfId="0" applyNumberFormat="1" applyFont="1" applyFill="1" applyBorder="1" applyAlignment="1" applyProtection="1">
      <alignment horizontal="right" vertical="center"/>
      <protection locked="0"/>
    </xf>
    <xf numFmtId="3" fontId="34" fillId="5" borderId="5" xfId="0" applyNumberFormat="1" applyFont="1" applyFill="1" applyBorder="1" applyAlignment="1" applyProtection="1">
      <alignment horizontal="right" vertical="center"/>
      <protection locked="0"/>
    </xf>
    <xf numFmtId="3" fontId="34" fillId="5" borderId="4" xfId="0" applyNumberFormat="1" applyFont="1" applyFill="1" applyBorder="1" applyAlignment="1" applyProtection="1">
      <alignment horizontal="right" vertical="center"/>
      <protection locked="0"/>
    </xf>
    <xf numFmtId="3" fontId="1" fillId="5" borderId="2" xfId="3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0" fontId="38" fillId="0" borderId="0" xfId="3" applyFont="1"/>
    <xf numFmtId="0" fontId="38" fillId="0" borderId="0" xfId="3" applyFont="1" applyAlignment="1">
      <alignment vertical="center"/>
    </xf>
    <xf numFmtId="0" fontId="38" fillId="0" borderId="0" xfId="3" applyFont="1" applyAlignment="1">
      <alignment horizontal="left" vertical="center"/>
    </xf>
    <xf numFmtId="0" fontId="40" fillId="0" borderId="0" xfId="3" applyFont="1" applyAlignment="1">
      <alignment vertical="top"/>
    </xf>
    <xf numFmtId="0" fontId="39" fillId="0" borderId="0" xfId="2" applyFont="1" applyAlignment="1">
      <alignment horizontal="left" vertical="center" indent="2"/>
    </xf>
    <xf numFmtId="0" fontId="40" fillId="0" borderId="0" xfId="3" applyFont="1" applyAlignment="1">
      <alignment vertical="top" wrapText="1"/>
    </xf>
    <xf numFmtId="0" fontId="44" fillId="0" borderId="0" xfId="3" applyFont="1"/>
    <xf numFmtId="0" fontId="44" fillId="0" borderId="0" xfId="3" applyFont="1" applyAlignment="1">
      <alignment vertical="center"/>
    </xf>
    <xf numFmtId="0" fontId="21" fillId="0" borderId="25" xfId="3" applyFont="1" applyBorder="1" applyAlignment="1">
      <alignment horizontal="center" vertical="top"/>
    </xf>
    <xf numFmtId="0" fontId="21" fillId="0" borderId="26" xfId="3" applyFont="1" applyBorder="1" applyAlignment="1">
      <alignment horizontal="center" vertical="top"/>
    </xf>
    <xf numFmtId="0" fontId="21" fillId="0" borderId="27" xfId="3" applyFont="1" applyBorder="1" applyAlignment="1">
      <alignment horizontal="center" vertical="top"/>
    </xf>
    <xf numFmtId="0" fontId="43" fillId="0" borderId="0" xfId="3" applyFont="1" applyAlignment="1">
      <alignment horizontal="center" vertical="top"/>
    </xf>
    <xf numFmtId="0" fontId="39" fillId="0" borderId="0" xfId="2" applyFont="1" applyAlignment="1">
      <alignment horizontal="left" vertical="center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0" fontId="39" fillId="0" borderId="0" xfId="2" applyFont="1" applyAlignment="1">
      <alignment horizontal="left" vertical="center" indent="2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0" fontId="4" fillId="0" borderId="19" xfId="3" applyFont="1" applyBorder="1" applyAlignment="1" applyProtection="1">
      <alignment horizontal="left" vertical="center"/>
      <protection locked="0"/>
    </xf>
    <xf numFmtId="0" fontId="4" fillId="0" borderId="20" xfId="3" applyFont="1" applyBorder="1" applyAlignment="1" applyProtection="1">
      <alignment horizontal="left" vertical="center"/>
      <protection locked="0"/>
    </xf>
    <xf numFmtId="0" fontId="42" fillId="0" borderId="0" xfId="3" applyFont="1" applyAlignment="1">
      <alignment horizontal="left" vertical="center" indent="1"/>
    </xf>
    <xf numFmtId="0" fontId="41" fillId="0" borderId="0" xfId="3" applyFont="1" applyAlignment="1">
      <alignment horizontal="left" vertical="center"/>
    </xf>
    <xf numFmtId="0" fontId="35" fillId="0" borderId="0" xfId="2" applyBorder="1" applyAlignment="1">
      <alignment horizontal="left" vertical="center" indent="2"/>
    </xf>
    <xf numFmtId="0" fontId="35" fillId="0" borderId="9" xfId="2" applyBorder="1" applyAlignment="1">
      <alignment horizontal="left" vertical="center" indent="2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9" xfId="1" applyBorder="1" applyAlignment="1" applyProtection="1">
      <alignment horizontal="left" vertical="center"/>
      <protection locked="0"/>
    </xf>
    <xf numFmtId="0" fontId="38" fillId="0" borderId="0" xfId="3" applyFont="1" applyAlignment="1">
      <alignment horizontal="left" vertical="center"/>
    </xf>
    <xf numFmtId="49" fontId="4" fillId="4" borderId="0" xfId="3" applyNumberFormat="1" applyFont="1" applyFill="1" applyAlignment="1">
      <alignment horizontal="left" vertical="center" wrapText="1"/>
    </xf>
    <xf numFmtId="0" fontId="7" fillId="4" borderId="0" xfId="3" applyFill="1" applyAlignment="1">
      <alignment horizontal="center" vertical="center" wrapText="1"/>
    </xf>
    <xf numFmtId="0" fontId="3" fillId="4" borderId="14" xfId="3" applyFont="1" applyFill="1" applyBorder="1" applyAlignment="1">
      <alignment horizontal="center"/>
    </xf>
    <xf numFmtId="0" fontId="10" fillId="4" borderId="0" xfId="3" applyFont="1" applyFill="1" applyAlignment="1">
      <alignment horizontal="center" vertical="center" wrapText="1"/>
    </xf>
    <xf numFmtId="0" fontId="4" fillId="4" borderId="2" xfId="3" applyFont="1" applyFill="1" applyBorder="1" applyAlignment="1">
      <alignment horizontal="center" vertical="center" wrapText="1"/>
    </xf>
    <xf numFmtId="0" fontId="5" fillId="4" borderId="2" xfId="3" applyFont="1" applyFill="1" applyBorder="1" applyAlignment="1">
      <alignment horizontal="center" vertical="center" wrapText="1"/>
    </xf>
    <xf numFmtId="0" fontId="11" fillId="4" borderId="0" xfId="3" applyFont="1" applyFill="1" applyAlignment="1">
      <alignment horizontal="center" vertical="center" wrapText="1"/>
    </xf>
    <xf numFmtId="0" fontId="3" fillId="4" borderId="14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3" fillId="4" borderId="0" xfId="3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0" fontId="4" fillId="4" borderId="2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0" fontId="21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49" fontId="6" fillId="4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</cellXfs>
  <cellStyles count="11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Normal 5" xfId="10" xr:uid="{50CE37AD-7710-4F0F-8AEB-B60F8D2FCBBC}"/>
    <cellStyle name="Normal_BS" xfId="6" xr:uid="{00000000-0005-0000-0000-000006000000}"/>
    <cellStyle name="Normal_TFI-FIN" xfId="7" xr:uid="{00000000-0005-0000-0000-000007000000}"/>
    <cellStyle name="Style 1" xfId="8" xr:uid="{00000000-0005-0000-0000-000008000000}"/>
    <cellStyle name="Style 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MP\ZaednoTrosoci$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P86"/>
  <sheetViews>
    <sheetView showGridLines="0" tabSelected="1" zoomScale="70" zoomScaleNormal="70" workbookViewId="0">
      <selection activeCell="C20" sqref="C20"/>
    </sheetView>
  </sheetViews>
  <sheetFormatPr defaultRowHeight="12.75" x14ac:dyDescent="0.2"/>
  <cols>
    <col min="1" max="1" width="9.140625" style="36"/>
    <col min="2" max="2" width="17.7109375" style="36" customWidth="1"/>
    <col min="3" max="3" width="16.42578125" style="36" customWidth="1"/>
    <col min="4" max="8" width="9.140625" style="36"/>
    <col min="9" max="9" width="9.140625" style="177"/>
    <col min="10" max="17" width="9.140625" style="178"/>
    <col min="18" max="20" width="9.140625" style="177"/>
    <col min="21" max="21" width="9.140625" style="183"/>
    <col min="22" max="85" width="9.140625" style="177"/>
    <col min="86" max="249" width="9.140625" style="36"/>
    <col min="250" max="250" width="12.42578125" style="36" customWidth="1"/>
    <col min="251" max="251" width="23.42578125" style="36" customWidth="1"/>
    <col min="252" max="252" width="21.28515625" style="36" customWidth="1"/>
    <col min="253" max="253" width="22.140625" style="36" customWidth="1"/>
    <col min="254" max="16384" width="9.140625" style="36"/>
  </cols>
  <sheetData>
    <row r="1" spans="1:250" ht="19.5" customHeight="1" thickTop="1" x14ac:dyDescent="0.2">
      <c r="A1" s="185"/>
      <c r="B1" s="186"/>
      <c r="C1" s="186"/>
      <c r="D1" s="186"/>
      <c r="E1" s="186"/>
      <c r="F1" s="186"/>
      <c r="G1" s="186"/>
      <c r="H1" s="187"/>
      <c r="I1" s="188"/>
      <c r="J1" s="188"/>
      <c r="K1" s="188"/>
      <c r="L1" s="188"/>
      <c r="M1" s="188"/>
      <c r="N1" s="188"/>
      <c r="O1" s="188"/>
      <c r="P1" s="188"/>
      <c r="Q1" s="188"/>
      <c r="R1" s="188"/>
      <c r="IP1" s="37"/>
    </row>
    <row r="2" spans="1:250" ht="19.5" customHeight="1" x14ac:dyDescent="0.2">
      <c r="A2" s="38"/>
      <c r="H2" s="39"/>
      <c r="IP2" s="37"/>
    </row>
    <row r="3" spans="1:250" ht="19.5" customHeight="1" x14ac:dyDescent="0.2">
      <c r="A3" s="38"/>
      <c r="H3" s="39"/>
      <c r="U3" s="183">
        <v>2023</v>
      </c>
      <c r="IP3" s="37"/>
    </row>
    <row r="4" spans="1:250" s="40" customFormat="1" ht="17.25" customHeight="1" x14ac:dyDescent="0.2">
      <c r="A4" s="41"/>
      <c r="H4" s="42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84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  <c r="AW4" s="178"/>
      <c r="AX4" s="178"/>
      <c r="AY4" s="178"/>
      <c r="AZ4" s="178"/>
      <c r="BA4" s="178"/>
      <c r="BB4" s="178"/>
      <c r="BC4" s="178"/>
      <c r="BD4" s="178"/>
      <c r="BE4" s="178"/>
      <c r="BF4" s="178"/>
      <c r="BG4" s="178"/>
      <c r="BH4" s="178"/>
      <c r="BI4" s="178"/>
      <c r="BJ4" s="178"/>
      <c r="BK4" s="178"/>
      <c r="BL4" s="178"/>
      <c r="BM4" s="178"/>
      <c r="BN4" s="178"/>
      <c r="BO4" s="178"/>
      <c r="BP4" s="178"/>
      <c r="BQ4" s="178"/>
      <c r="BR4" s="178"/>
      <c r="BS4" s="178"/>
      <c r="BT4" s="178"/>
      <c r="BU4" s="178"/>
      <c r="BV4" s="178"/>
      <c r="BW4" s="178"/>
      <c r="BX4" s="178"/>
      <c r="BY4" s="178"/>
      <c r="BZ4" s="178"/>
      <c r="CA4" s="178"/>
      <c r="CB4" s="178"/>
      <c r="CC4" s="178"/>
      <c r="CD4" s="178"/>
      <c r="CE4" s="178"/>
      <c r="CF4" s="178"/>
      <c r="CG4" s="178"/>
      <c r="IP4" s="43"/>
    </row>
    <row r="5" spans="1:250" s="40" customFormat="1" ht="17.25" customHeight="1" x14ac:dyDescent="0.2">
      <c r="A5" s="41"/>
      <c r="H5" s="42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84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  <c r="AL5" s="178"/>
      <c r="AM5" s="178"/>
      <c r="AN5" s="178"/>
      <c r="AO5" s="178"/>
      <c r="AP5" s="178"/>
      <c r="AQ5" s="178"/>
      <c r="AR5" s="178"/>
      <c r="AS5" s="178"/>
      <c r="AT5" s="178"/>
      <c r="AU5" s="178"/>
      <c r="AV5" s="178"/>
      <c r="AW5" s="178"/>
      <c r="AX5" s="178"/>
      <c r="AY5" s="178"/>
      <c r="AZ5" s="178"/>
      <c r="BA5" s="178"/>
      <c r="BB5" s="178"/>
      <c r="BC5" s="178"/>
      <c r="BD5" s="178"/>
      <c r="BE5" s="178"/>
      <c r="BF5" s="178"/>
      <c r="BG5" s="178"/>
      <c r="BH5" s="178"/>
      <c r="BI5" s="178"/>
      <c r="BJ5" s="178"/>
      <c r="BK5" s="178"/>
      <c r="BL5" s="178"/>
      <c r="BM5" s="178"/>
      <c r="BN5" s="178"/>
      <c r="BO5" s="178"/>
      <c r="BP5" s="178"/>
      <c r="BQ5" s="178"/>
      <c r="BR5" s="178"/>
      <c r="BS5" s="178"/>
      <c r="BT5" s="178"/>
      <c r="BU5" s="178"/>
      <c r="BV5" s="178"/>
      <c r="BW5" s="178"/>
      <c r="BX5" s="178"/>
      <c r="BY5" s="178"/>
      <c r="BZ5" s="178"/>
      <c r="CA5" s="178"/>
      <c r="CB5" s="178"/>
      <c r="CC5" s="178"/>
      <c r="CD5" s="178"/>
      <c r="CE5" s="178"/>
      <c r="CF5" s="178"/>
      <c r="CG5" s="178"/>
      <c r="IP5" s="43"/>
    </row>
    <row r="6" spans="1:250" s="40" customFormat="1" ht="17.25" customHeight="1" x14ac:dyDescent="0.2">
      <c r="A6" s="41"/>
      <c r="H6" s="42"/>
      <c r="I6" s="178"/>
      <c r="J6" s="189"/>
      <c r="K6" s="189"/>
      <c r="L6" s="189"/>
      <c r="M6" s="189"/>
      <c r="N6" s="189"/>
      <c r="O6" s="189"/>
      <c r="P6" s="189"/>
      <c r="Q6" s="189"/>
      <c r="R6" s="178"/>
      <c r="S6" s="178"/>
      <c r="T6" s="178"/>
      <c r="U6" s="184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  <c r="AN6" s="178"/>
      <c r="AO6" s="178"/>
      <c r="AP6" s="178"/>
      <c r="AQ6" s="178"/>
      <c r="AR6" s="178"/>
      <c r="AS6" s="178"/>
      <c r="AT6" s="178"/>
      <c r="AU6" s="178"/>
      <c r="AV6" s="178"/>
      <c r="AW6" s="178"/>
      <c r="AX6" s="178"/>
      <c r="AY6" s="178"/>
      <c r="AZ6" s="178"/>
      <c r="BA6" s="178"/>
      <c r="BB6" s="178"/>
      <c r="BC6" s="178"/>
      <c r="BD6" s="178"/>
      <c r="BE6" s="178"/>
      <c r="BF6" s="178"/>
      <c r="BG6" s="178"/>
      <c r="BH6" s="178"/>
      <c r="BI6" s="178"/>
      <c r="BJ6" s="178"/>
      <c r="BK6" s="178"/>
      <c r="BL6" s="178"/>
      <c r="BM6" s="178"/>
      <c r="BN6" s="178"/>
      <c r="BO6" s="178"/>
      <c r="BP6" s="178"/>
      <c r="BQ6" s="178"/>
      <c r="BR6" s="178"/>
      <c r="BS6" s="178"/>
      <c r="BT6" s="178"/>
      <c r="BU6" s="178"/>
      <c r="BV6" s="178"/>
      <c r="BW6" s="178"/>
      <c r="BX6" s="178"/>
      <c r="BY6" s="178"/>
      <c r="BZ6" s="178"/>
      <c r="CA6" s="178"/>
      <c r="CB6" s="178"/>
      <c r="CC6" s="178"/>
      <c r="CD6" s="178"/>
      <c r="CE6" s="178"/>
      <c r="CF6" s="178"/>
      <c r="CG6" s="178"/>
      <c r="IP6" s="43"/>
    </row>
    <row r="7" spans="1:250" s="40" customFormat="1" ht="17.25" customHeight="1" x14ac:dyDescent="0.2">
      <c r="A7" s="41"/>
      <c r="H7" s="42"/>
      <c r="I7" s="178"/>
      <c r="J7" s="189"/>
      <c r="K7" s="189"/>
      <c r="L7" s="189"/>
      <c r="M7" s="189"/>
      <c r="N7" s="189"/>
      <c r="O7" s="189"/>
      <c r="P7" s="189"/>
      <c r="Q7" s="189"/>
      <c r="R7" s="178"/>
      <c r="S7" s="178"/>
      <c r="T7" s="178"/>
      <c r="U7" s="184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  <c r="AP7" s="178"/>
      <c r="AQ7" s="178"/>
      <c r="AR7" s="178"/>
      <c r="AS7" s="178"/>
      <c r="AT7" s="178"/>
      <c r="AU7" s="178"/>
      <c r="AV7" s="178"/>
      <c r="AW7" s="178"/>
      <c r="AX7" s="178"/>
      <c r="AY7" s="178"/>
      <c r="AZ7" s="178"/>
      <c r="BA7" s="178"/>
      <c r="BB7" s="178"/>
      <c r="BC7" s="178"/>
      <c r="BD7" s="178"/>
      <c r="BE7" s="178"/>
      <c r="BF7" s="178"/>
      <c r="BG7" s="178"/>
      <c r="BH7" s="178"/>
      <c r="BI7" s="178"/>
      <c r="BJ7" s="178"/>
      <c r="BK7" s="178"/>
      <c r="BL7" s="178"/>
      <c r="BM7" s="178"/>
      <c r="BN7" s="178"/>
      <c r="BO7" s="178"/>
      <c r="BP7" s="178"/>
      <c r="BQ7" s="178"/>
      <c r="BR7" s="178"/>
      <c r="BS7" s="178"/>
      <c r="BT7" s="178"/>
      <c r="BU7" s="178"/>
      <c r="BV7" s="178"/>
      <c r="BW7" s="178"/>
      <c r="BX7" s="178"/>
      <c r="BY7" s="178"/>
      <c r="BZ7" s="178"/>
      <c r="CA7" s="178"/>
      <c r="CB7" s="178"/>
      <c r="CC7" s="178"/>
      <c r="CD7" s="178"/>
      <c r="CE7" s="178"/>
      <c r="CF7" s="178"/>
      <c r="CG7" s="178"/>
      <c r="IP7" s="43"/>
    </row>
    <row r="8" spans="1:250" ht="19.5" customHeight="1" x14ac:dyDescent="0.2">
      <c r="A8" s="41"/>
      <c r="B8" s="40"/>
      <c r="C8" s="40"/>
      <c r="D8" s="40"/>
      <c r="E8" s="40"/>
      <c r="F8" s="40"/>
      <c r="G8" s="40"/>
      <c r="H8" s="42"/>
      <c r="I8" s="178"/>
      <c r="J8" s="189"/>
      <c r="K8" s="189"/>
      <c r="L8" s="189"/>
      <c r="M8" s="189"/>
      <c r="N8" s="189"/>
      <c r="O8" s="189"/>
      <c r="P8" s="189"/>
      <c r="Q8" s="179"/>
      <c r="R8" s="178"/>
      <c r="IP8" s="37"/>
    </row>
    <row r="9" spans="1:250" ht="19.5" customHeight="1" x14ac:dyDescent="0.2">
      <c r="A9" s="190" t="s">
        <v>304</v>
      </c>
      <c r="B9" s="191"/>
      <c r="C9" s="191"/>
      <c r="D9" s="191"/>
      <c r="E9" s="191"/>
      <c r="F9" s="191"/>
      <c r="G9" s="191"/>
      <c r="H9" s="192"/>
      <c r="I9" s="182"/>
      <c r="J9" s="189"/>
      <c r="K9" s="189"/>
      <c r="L9" s="189"/>
      <c r="M9" s="189"/>
      <c r="N9" s="189"/>
      <c r="O9" s="189"/>
      <c r="P9" s="189"/>
      <c r="Q9" s="189"/>
      <c r="R9" s="180"/>
      <c r="IP9" s="37"/>
    </row>
    <row r="10" spans="1:250" ht="19.5" customHeight="1" x14ac:dyDescent="0.2">
      <c r="A10" s="190"/>
      <c r="B10" s="191"/>
      <c r="C10" s="191"/>
      <c r="D10" s="191"/>
      <c r="E10" s="191"/>
      <c r="F10" s="191"/>
      <c r="G10" s="191"/>
      <c r="H10" s="192"/>
      <c r="J10" s="189"/>
      <c r="K10" s="189"/>
      <c r="L10" s="189"/>
      <c r="M10" s="189"/>
      <c r="N10" s="189"/>
      <c r="O10" s="189"/>
      <c r="P10" s="189"/>
      <c r="Q10" s="189"/>
      <c r="W10" s="178"/>
      <c r="IP10" s="37"/>
    </row>
    <row r="11" spans="1:250" ht="19.5" customHeight="1" x14ac:dyDescent="0.2">
      <c r="A11" s="38"/>
      <c r="H11" s="39"/>
      <c r="J11" s="189"/>
      <c r="K11" s="189"/>
      <c r="L11" s="189"/>
      <c r="M11" s="189"/>
      <c r="N11" s="189"/>
      <c r="O11" s="189"/>
      <c r="P11" s="189"/>
      <c r="Q11" s="189"/>
      <c r="W11" s="178"/>
      <c r="IP11" s="37"/>
    </row>
    <row r="12" spans="1:250" ht="19.5" customHeight="1" x14ac:dyDescent="0.2">
      <c r="A12" s="38"/>
      <c r="H12" s="39"/>
      <c r="J12" s="189"/>
      <c r="K12" s="189"/>
      <c r="L12" s="189"/>
      <c r="M12" s="189"/>
      <c r="N12" s="189"/>
      <c r="O12" s="189"/>
      <c r="P12" s="189"/>
      <c r="Q12" s="189"/>
      <c r="W12" s="178"/>
      <c r="IP12" s="37"/>
    </row>
    <row r="13" spans="1:250" ht="19.5" customHeight="1" x14ac:dyDescent="0.2">
      <c r="A13" s="38"/>
      <c r="H13" s="39"/>
      <c r="J13" s="189"/>
      <c r="K13" s="189"/>
      <c r="L13" s="189"/>
      <c r="M13" s="189"/>
      <c r="N13" s="189"/>
      <c r="O13" s="189"/>
      <c r="P13" s="189"/>
      <c r="Q13" s="189"/>
      <c r="V13" s="178"/>
      <c r="W13" s="178"/>
      <c r="IP13" s="37"/>
    </row>
    <row r="14" spans="1:250" ht="19.5" customHeight="1" x14ac:dyDescent="0.2">
      <c r="A14" s="38"/>
      <c r="H14" s="39"/>
      <c r="J14" s="189"/>
      <c r="K14" s="189"/>
      <c r="L14" s="189"/>
      <c r="M14" s="189"/>
      <c r="N14" s="189"/>
      <c r="O14" s="189"/>
      <c r="P14" s="189"/>
      <c r="Q14" s="189"/>
      <c r="V14" s="178"/>
      <c r="W14" s="178"/>
      <c r="IP14" s="37"/>
    </row>
    <row r="15" spans="1:250" s="40" customFormat="1" ht="19.5" customHeight="1" x14ac:dyDescent="0.2">
      <c r="A15" s="41"/>
      <c r="H15" s="42"/>
      <c r="I15" s="178"/>
      <c r="J15" s="189"/>
      <c r="K15" s="189"/>
      <c r="L15" s="189"/>
      <c r="M15" s="189"/>
      <c r="N15" s="189"/>
      <c r="O15" s="189"/>
      <c r="P15" s="189"/>
      <c r="Q15" s="189"/>
      <c r="R15" s="178"/>
      <c r="S15" s="178"/>
      <c r="T15" s="178"/>
      <c r="U15" s="183"/>
      <c r="V15" s="178"/>
      <c r="W15" s="177"/>
      <c r="X15" s="178"/>
      <c r="Y15" s="178"/>
      <c r="Z15" s="178"/>
      <c r="AA15" s="178"/>
      <c r="AB15" s="178"/>
      <c r="AC15" s="178"/>
      <c r="AD15" s="178"/>
      <c r="AE15" s="178"/>
      <c r="AF15" s="178"/>
      <c r="AG15" s="178"/>
      <c r="AH15" s="178"/>
      <c r="AI15" s="178"/>
      <c r="AJ15" s="178"/>
      <c r="AK15" s="178"/>
      <c r="AL15" s="178"/>
      <c r="AM15" s="178"/>
      <c r="AN15" s="178"/>
      <c r="AO15" s="178"/>
      <c r="AP15" s="178"/>
      <c r="AQ15" s="178"/>
      <c r="AR15" s="178"/>
      <c r="AS15" s="178"/>
      <c r="AT15" s="178"/>
      <c r="AU15" s="178"/>
      <c r="AV15" s="178"/>
      <c r="AW15" s="178"/>
      <c r="AX15" s="178"/>
      <c r="AY15" s="178"/>
      <c r="AZ15" s="178"/>
      <c r="BA15" s="178"/>
      <c r="BB15" s="178"/>
      <c r="BC15" s="178"/>
      <c r="BD15" s="178"/>
      <c r="BE15" s="178"/>
      <c r="BF15" s="178"/>
      <c r="BG15" s="178"/>
      <c r="BH15" s="178"/>
      <c r="BI15" s="178"/>
      <c r="BJ15" s="178"/>
      <c r="BK15" s="178"/>
      <c r="BL15" s="178"/>
      <c r="BM15" s="178"/>
      <c r="BN15" s="178"/>
      <c r="BO15" s="178"/>
      <c r="BP15" s="178"/>
      <c r="BQ15" s="178"/>
      <c r="BR15" s="178"/>
      <c r="BS15" s="178"/>
      <c r="BT15" s="178"/>
      <c r="BU15" s="178"/>
      <c r="BV15" s="178"/>
      <c r="BW15" s="178"/>
      <c r="BX15" s="178"/>
      <c r="BY15" s="178"/>
      <c r="BZ15" s="178"/>
      <c r="CA15" s="178"/>
      <c r="CB15" s="178"/>
      <c r="CC15" s="178"/>
      <c r="CD15" s="178"/>
      <c r="CE15" s="178"/>
      <c r="CF15" s="178"/>
      <c r="CG15" s="178"/>
      <c r="IP15" s="43"/>
    </row>
    <row r="16" spans="1:250" s="40" customFormat="1" ht="19.5" customHeight="1" x14ac:dyDescent="0.2">
      <c r="A16" s="41"/>
      <c r="H16" s="42"/>
      <c r="I16" s="177"/>
      <c r="J16" s="189"/>
      <c r="K16" s="189"/>
      <c r="L16" s="189"/>
      <c r="M16" s="189"/>
      <c r="N16" s="189"/>
      <c r="O16" s="189"/>
      <c r="P16" s="189"/>
      <c r="Q16" s="189"/>
      <c r="R16" s="178"/>
      <c r="S16" s="178"/>
      <c r="T16" s="178"/>
      <c r="U16" s="183"/>
      <c r="V16" s="177"/>
      <c r="W16" s="177"/>
      <c r="X16" s="178"/>
      <c r="Y16" s="178"/>
      <c r="Z16" s="178"/>
      <c r="AA16" s="178"/>
      <c r="AB16" s="178"/>
      <c r="AC16" s="178"/>
      <c r="AD16" s="178"/>
      <c r="AE16" s="178"/>
      <c r="AF16" s="178"/>
      <c r="AG16" s="178"/>
      <c r="AH16" s="178"/>
      <c r="AI16" s="178"/>
      <c r="AJ16" s="178"/>
      <c r="AK16" s="178"/>
      <c r="AL16" s="178"/>
      <c r="AM16" s="178"/>
      <c r="AN16" s="178"/>
      <c r="AO16" s="178"/>
      <c r="AP16" s="178"/>
      <c r="AQ16" s="178"/>
      <c r="AR16" s="178"/>
      <c r="AS16" s="178"/>
      <c r="AT16" s="178"/>
      <c r="AU16" s="178"/>
      <c r="AV16" s="178"/>
      <c r="AW16" s="178"/>
      <c r="AX16" s="178"/>
      <c r="AY16" s="178"/>
      <c r="AZ16" s="178"/>
      <c r="BA16" s="178"/>
      <c r="BB16" s="178"/>
      <c r="BC16" s="178"/>
      <c r="BD16" s="178"/>
      <c r="BE16" s="178"/>
      <c r="BF16" s="178"/>
      <c r="BG16" s="178"/>
      <c r="BH16" s="178"/>
      <c r="BI16" s="178"/>
      <c r="BJ16" s="178"/>
      <c r="BK16" s="178"/>
      <c r="BL16" s="178"/>
      <c r="BM16" s="178"/>
      <c r="BN16" s="178"/>
      <c r="BO16" s="178"/>
      <c r="BP16" s="178"/>
      <c r="BQ16" s="178"/>
      <c r="BR16" s="178"/>
      <c r="BS16" s="178"/>
      <c r="BT16" s="178"/>
      <c r="BU16" s="178"/>
      <c r="BV16" s="178"/>
      <c r="BW16" s="178"/>
      <c r="BX16" s="178"/>
      <c r="BY16" s="178"/>
      <c r="BZ16" s="178"/>
      <c r="CA16" s="178"/>
      <c r="CB16" s="178"/>
      <c r="CC16" s="178"/>
      <c r="CD16" s="178"/>
      <c r="CE16" s="178"/>
      <c r="CF16" s="178"/>
      <c r="CG16" s="178"/>
      <c r="IP16" s="43"/>
    </row>
    <row r="17" spans="1:250" s="40" customFormat="1" ht="19.5" customHeight="1" thickBot="1" x14ac:dyDescent="0.25">
      <c r="A17" s="41"/>
      <c r="H17" s="42"/>
      <c r="I17" s="177"/>
      <c r="J17" s="201"/>
      <c r="K17" s="201"/>
      <c r="L17" s="201"/>
      <c r="M17" s="201"/>
      <c r="N17" s="201"/>
      <c r="O17" s="201"/>
      <c r="P17" s="201"/>
      <c r="Q17" s="201"/>
      <c r="R17" s="178"/>
      <c r="S17" s="178"/>
      <c r="T17" s="178"/>
      <c r="U17" s="183"/>
      <c r="V17" s="177"/>
      <c r="W17" s="177"/>
      <c r="X17" s="178"/>
      <c r="Y17" s="178"/>
      <c r="Z17" s="178"/>
      <c r="AA17" s="178"/>
      <c r="AB17" s="178"/>
      <c r="AC17" s="178"/>
      <c r="AD17" s="178"/>
      <c r="AE17" s="178"/>
      <c r="AF17" s="178"/>
      <c r="AG17" s="178"/>
      <c r="AH17" s="178"/>
      <c r="AI17" s="178"/>
      <c r="AJ17" s="178"/>
      <c r="AK17" s="178"/>
      <c r="AL17" s="178"/>
      <c r="AM17" s="178"/>
      <c r="AN17" s="178"/>
      <c r="AO17" s="178"/>
      <c r="AP17" s="178"/>
      <c r="AQ17" s="178"/>
      <c r="AR17" s="178"/>
      <c r="AS17" s="178"/>
      <c r="AT17" s="178"/>
      <c r="AU17" s="178"/>
      <c r="AV17" s="178"/>
      <c r="AW17" s="178"/>
      <c r="AX17" s="178"/>
      <c r="AY17" s="178"/>
      <c r="AZ17" s="178"/>
      <c r="BA17" s="178"/>
      <c r="BB17" s="178"/>
      <c r="BC17" s="178"/>
      <c r="BD17" s="178"/>
      <c r="BE17" s="178"/>
      <c r="BF17" s="178"/>
      <c r="BG17" s="178"/>
      <c r="BH17" s="178"/>
      <c r="BI17" s="178"/>
      <c r="BJ17" s="178"/>
      <c r="BK17" s="178"/>
      <c r="BL17" s="178"/>
      <c r="BM17" s="178"/>
      <c r="BN17" s="178"/>
      <c r="BO17" s="178"/>
      <c r="BP17" s="178"/>
      <c r="BQ17" s="178"/>
      <c r="BR17" s="178"/>
      <c r="BS17" s="178"/>
      <c r="BT17" s="178"/>
      <c r="BU17" s="178"/>
      <c r="BV17" s="178"/>
      <c r="BW17" s="178"/>
      <c r="BX17" s="178"/>
      <c r="BY17" s="178"/>
      <c r="BZ17" s="178"/>
      <c r="CA17" s="178"/>
      <c r="CB17" s="178"/>
      <c r="CC17" s="178"/>
      <c r="CD17" s="178"/>
      <c r="CE17" s="178"/>
      <c r="CF17" s="178"/>
      <c r="CG17" s="178"/>
      <c r="IP17" s="43"/>
    </row>
    <row r="18" spans="1:250" s="40" customFormat="1" ht="19.5" customHeight="1" thickTop="1" x14ac:dyDescent="0.2">
      <c r="A18" s="41"/>
      <c r="B18" s="44" t="s">
        <v>305</v>
      </c>
      <c r="C18" s="194" t="s">
        <v>373</v>
      </c>
      <c r="D18" s="195"/>
      <c r="E18" s="195"/>
      <c r="F18" s="195"/>
      <c r="G18" s="196"/>
      <c r="H18" s="42"/>
      <c r="I18" s="177"/>
      <c r="J18" s="200"/>
      <c r="K18" s="200"/>
      <c r="L18" s="200"/>
      <c r="M18" s="200"/>
      <c r="N18" s="200"/>
      <c r="O18" s="200"/>
      <c r="P18" s="200"/>
      <c r="Q18" s="200"/>
      <c r="R18" s="178"/>
      <c r="S18" s="178"/>
      <c r="T18" s="178"/>
      <c r="U18" s="183"/>
      <c r="V18" s="177"/>
      <c r="W18" s="177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8"/>
      <c r="AK18" s="178"/>
      <c r="AL18" s="178"/>
      <c r="AM18" s="178"/>
      <c r="AN18" s="178"/>
      <c r="AO18" s="178"/>
      <c r="AP18" s="178"/>
      <c r="AQ18" s="178"/>
      <c r="AR18" s="178"/>
      <c r="AS18" s="178"/>
      <c r="AT18" s="178"/>
      <c r="AU18" s="178"/>
      <c r="AV18" s="178"/>
      <c r="AW18" s="178"/>
      <c r="AX18" s="178"/>
      <c r="AY18" s="178"/>
      <c r="AZ18" s="178"/>
      <c r="BA18" s="178"/>
      <c r="BB18" s="178"/>
      <c r="BC18" s="178"/>
      <c r="BD18" s="178"/>
      <c r="BE18" s="178"/>
      <c r="BF18" s="178"/>
      <c r="BG18" s="178"/>
      <c r="BH18" s="178"/>
      <c r="BI18" s="178"/>
      <c r="BJ18" s="178"/>
      <c r="BK18" s="178"/>
      <c r="BL18" s="178"/>
      <c r="BM18" s="178"/>
      <c r="BN18" s="178"/>
      <c r="BO18" s="178"/>
      <c r="BP18" s="178"/>
      <c r="BQ18" s="178"/>
      <c r="BR18" s="178"/>
      <c r="BS18" s="178"/>
      <c r="BT18" s="178"/>
      <c r="BU18" s="178"/>
      <c r="BV18" s="178"/>
      <c r="BW18" s="178"/>
      <c r="BX18" s="178"/>
      <c r="BY18" s="178"/>
      <c r="BZ18" s="178"/>
      <c r="CA18" s="178"/>
      <c r="CB18" s="178"/>
      <c r="CC18" s="178"/>
      <c r="CD18" s="178"/>
      <c r="CE18" s="178"/>
      <c r="CF18" s="178"/>
      <c r="CG18" s="178"/>
      <c r="IP18" s="43"/>
    </row>
    <row r="19" spans="1:250" s="40" customFormat="1" ht="19.5" customHeight="1" x14ac:dyDescent="0.2">
      <c r="A19" s="38"/>
      <c r="B19" s="45" t="s">
        <v>306</v>
      </c>
      <c r="C19" s="197">
        <v>4057643</v>
      </c>
      <c r="D19" s="198"/>
      <c r="E19" s="198"/>
      <c r="F19" s="198"/>
      <c r="G19" s="199"/>
      <c r="H19" s="39"/>
      <c r="I19" s="177"/>
      <c r="J19" s="193"/>
      <c r="K19" s="193"/>
      <c r="L19" s="193"/>
      <c r="M19" s="193"/>
      <c r="N19" s="193"/>
      <c r="O19" s="193"/>
      <c r="P19" s="193"/>
      <c r="Q19" s="193"/>
      <c r="R19" s="177"/>
      <c r="S19" s="178"/>
      <c r="T19" s="178"/>
      <c r="U19" s="183"/>
      <c r="V19" s="177"/>
      <c r="W19" s="177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178"/>
      <c r="AO19" s="178"/>
      <c r="AP19" s="178"/>
      <c r="AQ19" s="178"/>
      <c r="AR19" s="178"/>
      <c r="AS19" s="178"/>
      <c r="AT19" s="178"/>
      <c r="AU19" s="178"/>
      <c r="AV19" s="178"/>
      <c r="AW19" s="178"/>
      <c r="AX19" s="178"/>
      <c r="AY19" s="178"/>
      <c r="AZ19" s="178"/>
      <c r="BA19" s="178"/>
      <c r="BB19" s="178"/>
      <c r="BC19" s="178"/>
      <c r="BD19" s="178"/>
      <c r="BE19" s="178"/>
      <c r="BF19" s="178"/>
      <c r="BG19" s="178"/>
      <c r="BH19" s="178"/>
      <c r="BI19" s="178"/>
      <c r="BJ19" s="178"/>
      <c r="BK19" s="178"/>
      <c r="BL19" s="178"/>
      <c r="BM19" s="178"/>
      <c r="BN19" s="178"/>
      <c r="BO19" s="178"/>
      <c r="BP19" s="178"/>
      <c r="BQ19" s="178"/>
      <c r="BR19" s="178"/>
      <c r="BS19" s="178"/>
      <c r="BT19" s="178"/>
      <c r="BU19" s="178"/>
      <c r="BV19" s="178"/>
      <c r="BW19" s="178"/>
      <c r="BX19" s="178"/>
      <c r="BY19" s="178"/>
      <c r="BZ19" s="178"/>
      <c r="CA19" s="178"/>
      <c r="CB19" s="178"/>
      <c r="CC19" s="178"/>
      <c r="CD19" s="178"/>
      <c r="CE19" s="178"/>
      <c r="CF19" s="178"/>
      <c r="CG19" s="178"/>
      <c r="IP19" s="43"/>
    </row>
    <row r="20" spans="1:250" s="40" customFormat="1" ht="19.5" customHeight="1" x14ac:dyDescent="0.2">
      <c r="A20" s="38"/>
      <c r="B20" s="45" t="s">
        <v>307</v>
      </c>
      <c r="C20" s="69" t="s">
        <v>237</v>
      </c>
      <c r="D20" s="164"/>
      <c r="E20" s="164"/>
      <c r="F20" s="164"/>
      <c r="G20" s="165"/>
      <c r="H20" s="39"/>
      <c r="I20" s="177"/>
      <c r="J20" s="181"/>
      <c r="K20" s="181"/>
      <c r="L20" s="181"/>
      <c r="M20" s="181"/>
      <c r="N20" s="181"/>
      <c r="O20" s="181"/>
      <c r="P20" s="181"/>
      <c r="Q20" s="181"/>
      <c r="R20" s="177"/>
      <c r="S20" s="178"/>
      <c r="T20" s="178"/>
      <c r="U20" s="183"/>
      <c r="V20" s="177"/>
      <c r="W20" s="177"/>
      <c r="X20" s="178"/>
      <c r="Y20" s="178"/>
      <c r="Z20" s="178"/>
      <c r="AA20" s="178"/>
      <c r="AB20" s="178"/>
      <c r="AC20" s="178"/>
      <c r="AD20" s="178"/>
      <c r="AE20" s="178"/>
      <c r="AF20" s="178"/>
      <c r="AG20" s="178"/>
      <c r="AH20" s="178"/>
      <c r="AI20" s="178"/>
      <c r="AJ20" s="178"/>
      <c r="AK20" s="178"/>
      <c r="AL20" s="178"/>
      <c r="AM20" s="178"/>
      <c r="AN20" s="178"/>
      <c r="AO20" s="178"/>
      <c r="AP20" s="178"/>
      <c r="AQ20" s="178"/>
      <c r="AR20" s="178"/>
      <c r="AS20" s="178"/>
      <c r="AT20" s="178"/>
      <c r="AU20" s="178"/>
      <c r="AV20" s="178"/>
      <c r="AW20" s="178"/>
      <c r="AX20" s="178"/>
      <c r="AY20" s="178"/>
      <c r="AZ20" s="178"/>
      <c r="BA20" s="178"/>
      <c r="BB20" s="178"/>
      <c r="BC20" s="178"/>
      <c r="BD20" s="178"/>
      <c r="BE20" s="178"/>
      <c r="BF20" s="178"/>
      <c r="BG20" s="178"/>
      <c r="BH20" s="178"/>
      <c r="BI20" s="178"/>
      <c r="BJ20" s="178"/>
      <c r="BK20" s="178"/>
      <c r="BL20" s="178"/>
      <c r="BM20" s="178"/>
      <c r="BN20" s="178"/>
      <c r="BO20" s="178"/>
      <c r="BP20" s="178"/>
      <c r="BQ20" s="178"/>
      <c r="BR20" s="178"/>
      <c r="BS20" s="178"/>
      <c r="BT20" s="178"/>
      <c r="BU20" s="178"/>
      <c r="BV20" s="178"/>
      <c r="BW20" s="178"/>
      <c r="BX20" s="178"/>
      <c r="BY20" s="178"/>
      <c r="BZ20" s="178"/>
      <c r="CA20" s="178"/>
      <c r="CB20" s="178"/>
      <c r="CC20" s="178"/>
      <c r="CD20" s="178"/>
      <c r="CE20" s="178"/>
      <c r="CF20" s="178"/>
      <c r="CG20" s="178"/>
      <c r="IP20" s="43"/>
    </row>
    <row r="21" spans="1:250" s="40" customFormat="1" ht="19.5" customHeight="1" x14ac:dyDescent="0.2">
      <c r="A21" s="38"/>
      <c r="B21" s="45" t="s">
        <v>308</v>
      </c>
      <c r="C21" s="70" t="s">
        <v>238</v>
      </c>
      <c r="D21" s="162"/>
      <c r="E21" s="162"/>
      <c r="F21" s="162"/>
      <c r="G21" s="163"/>
      <c r="H21" s="39"/>
      <c r="I21" s="177"/>
      <c r="J21" s="193"/>
      <c r="K21" s="193"/>
      <c r="L21" s="193"/>
      <c r="M21" s="193"/>
      <c r="N21" s="193"/>
      <c r="O21" s="193"/>
      <c r="P21" s="193"/>
      <c r="Q21" s="193"/>
      <c r="R21" s="177"/>
      <c r="S21" s="178"/>
      <c r="T21" s="178"/>
      <c r="U21" s="183"/>
      <c r="V21" s="177"/>
      <c r="W21" s="177"/>
      <c r="X21" s="178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8"/>
      <c r="AM21" s="178"/>
      <c r="AN21" s="178"/>
      <c r="AO21" s="178"/>
      <c r="AP21" s="178"/>
      <c r="AQ21" s="178"/>
      <c r="AR21" s="178"/>
      <c r="AS21" s="178"/>
      <c r="AT21" s="178"/>
      <c r="AU21" s="178"/>
      <c r="AV21" s="178"/>
      <c r="AW21" s="178"/>
      <c r="AX21" s="178"/>
      <c r="AY21" s="178"/>
      <c r="AZ21" s="178"/>
      <c r="BA21" s="178"/>
      <c r="BB21" s="178"/>
      <c r="BC21" s="178"/>
      <c r="BD21" s="178"/>
      <c r="BE21" s="178"/>
      <c r="BF21" s="178"/>
      <c r="BG21" s="178"/>
      <c r="BH21" s="178"/>
      <c r="BI21" s="178"/>
      <c r="BJ21" s="178"/>
      <c r="BK21" s="178"/>
      <c r="BL21" s="178"/>
      <c r="BM21" s="178"/>
      <c r="BN21" s="178"/>
      <c r="BO21" s="178"/>
      <c r="BP21" s="178"/>
      <c r="BQ21" s="178"/>
      <c r="BR21" s="178"/>
      <c r="BS21" s="178"/>
      <c r="BT21" s="178"/>
      <c r="BU21" s="178"/>
      <c r="BV21" s="178"/>
      <c r="BW21" s="178"/>
      <c r="BX21" s="178"/>
      <c r="BY21" s="178"/>
      <c r="BZ21" s="178"/>
      <c r="CA21" s="178"/>
      <c r="CB21" s="178"/>
      <c r="CC21" s="178"/>
      <c r="CD21" s="178"/>
      <c r="CE21" s="178"/>
      <c r="CF21" s="178"/>
      <c r="CG21" s="178"/>
      <c r="IP21" s="43"/>
    </row>
    <row r="22" spans="1:250" ht="19.5" customHeight="1" x14ac:dyDescent="0.2">
      <c r="A22" s="38"/>
      <c r="B22" s="45" t="s">
        <v>309</v>
      </c>
      <c r="C22" s="70" t="s">
        <v>303</v>
      </c>
      <c r="D22" s="162"/>
      <c r="E22" s="162"/>
      <c r="F22" s="162"/>
      <c r="G22" s="163"/>
      <c r="H22" s="39"/>
      <c r="J22" s="193"/>
      <c r="K22" s="193"/>
      <c r="L22" s="193"/>
      <c r="M22" s="193"/>
      <c r="N22" s="193"/>
      <c r="O22" s="193"/>
      <c r="P22" s="193"/>
      <c r="Q22" s="193"/>
      <c r="X22" s="178"/>
      <c r="Y22" s="178"/>
      <c r="IP22" s="37"/>
    </row>
    <row r="23" spans="1:250" ht="19.5" customHeight="1" x14ac:dyDescent="0.2">
      <c r="A23" s="38"/>
      <c r="B23" s="46" t="s">
        <v>310</v>
      </c>
      <c r="C23" s="71">
        <v>2023</v>
      </c>
      <c r="D23" s="162"/>
      <c r="E23" s="162"/>
      <c r="F23" s="162"/>
      <c r="G23" s="163"/>
      <c r="H23" s="39"/>
      <c r="J23" s="193"/>
      <c r="K23" s="193"/>
      <c r="L23" s="193"/>
      <c r="M23" s="193"/>
      <c r="N23" s="193"/>
      <c r="O23" s="193"/>
      <c r="P23" s="193"/>
      <c r="Q23" s="193"/>
      <c r="IP23" s="37"/>
    </row>
    <row r="24" spans="1:250" ht="18" customHeight="1" thickBot="1" x14ac:dyDescent="0.25">
      <c r="A24" s="38"/>
      <c r="B24" s="166"/>
      <c r="C24" s="167"/>
      <c r="D24" s="168"/>
      <c r="E24" s="168"/>
      <c r="F24" s="168"/>
      <c r="G24" s="169"/>
      <c r="H24" s="39"/>
      <c r="J24" s="193"/>
      <c r="K24" s="193"/>
      <c r="L24" s="193"/>
      <c r="M24" s="193"/>
      <c r="N24" s="193"/>
      <c r="O24" s="193"/>
      <c r="P24" s="193"/>
      <c r="Q24" s="193"/>
      <c r="IP24" s="37"/>
    </row>
    <row r="25" spans="1:250" ht="18" customHeight="1" thickTop="1" x14ac:dyDescent="0.2">
      <c r="A25" s="38"/>
      <c r="H25" s="39"/>
      <c r="J25" s="200"/>
      <c r="K25" s="200"/>
      <c r="L25" s="200"/>
      <c r="M25" s="200"/>
      <c r="N25" s="200"/>
      <c r="O25" s="200"/>
      <c r="P25" s="200"/>
      <c r="Q25" s="200"/>
      <c r="IP25" s="37"/>
    </row>
    <row r="26" spans="1:250" ht="18" customHeight="1" x14ac:dyDescent="0.2">
      <c r="A26" s="38"/>
      <c r="H26" s="39"/>
      <c r="J26" s="193"/>
      <c r="K26" s="193"/>
      <c r="L26" s="193"/>
      <c r="M26" s="193"/>
      <c r="N26" s="193"/>
      <c r="O26" s="193"/>
      <c r="P26" s="193"/>
      <c r="Q26" s="193"/>
      <c r="IP26" s="37"/>
    </row>
    <row r="27" spans="1:250" ht="18" customHeight="1" x14ac:dyDescent="0.2">
      <c r="A27" s="38"/>
      <c r="B27" s="47" t="s">
        <v>311</v>
      </c>
      <c r="C27" s="40"/>
      <c r="D27" s="40"/>
      <c r="E27" s="40"/>
      <c r="F27" s="40"/>
      <c r="G27" s="40"/>
      <c r="H27" s="39"/>
      <c r="J27" s="193"/>
      <c r="K27" s="193"/>
      <c r="L27" s="193"/>
      <c r="M27" s="193"/>
      <c r="N27" s="193"/>
      <c r="O27" s="193"/>
      <c r="P27" s="193"/>
      <c r="Q27" s="193"/>
      <c r="IP27" s="37"/>
    </row>
    <row r="28" spans="1:250" ht="18" customHeight="1" x14ac:dyDescent="0.2">
      <c r="A28" s="38"/>
      <c r="B28" s="202"/>
      <c r="C28" s="202"/>
      <c r="D28" s="202"/>
      <c r="E28" s="202"/>
      <c r="F28" s="202"/>
      <c r="G28" s="202"/>
      <c r="H28" s="203"/>
      <c r="J28" s="193"/>
      <c r="K28" s="193"/>
      <c r="L28" s="193"/>
      <c r="M28" s="193"/>
      <c r="N28" s="193"/>
      <c r="O28" s="193"/>
      <c r="P28" s="193"/>
      <c r="Q28" s="193"/>
      <c r="IP28" s="37"/>
    </row>
    <row r="29" spans="1:250" ht="18.75" customHeight="1" x14ac:dyDescent="0.2">
      <c r="A29" s="38"/>
      <c r="B29" s="204" t="s">
        <v>316</v>
      </c>
      <c r="C29" s="204"/>
      <c r="D29" s="204"/>
      <c r="E29" s="204"/>
      <c r="F29" s="204"/>
      <c r="G29" s="204"/>
      <c r="H29" s="205"/>
      <c r="J29" s="193"/>
      <c r="K29" s="193"/>
      <c r="L29" s="193"/>
      <c r="M29" s="193"/>
      <c r="N29" s="193"/>
      <c r="O29" s="193"/>
      <c r="P29" s="193"/>
      <c r="Q29" s="193"/>
      <c r="IP29" s="37"/>
    </row>
    <row r="30" spans="1:250" ht="18" customHeight="1" x14ac:dyDescent="0.2">
      <c r="A30" s="38"/>
      <c r="B30" s="204" t="s">
        <v>312</v>
      </c>
      <c r="C30" s="204"/>
      <c r="D30" s="204"/>
      <c r="E30" s="204"/>
      <c r="F30" s="204"/>
      <c r="G30" s="204"/>
      <c r="H30" s="205"/>
      <c r="J30" s="206"/>
      <c r="K30" s="206"/>
      <c r="L30" s="206"/>
      <c r="M30" s="206"/>
      <c r="N30" s="206"/>
      <c r="O30" s="206"/>
      <c r="P30" s="206"/>
      <c r="Q30" s="206"/>
      <c r="IP30" s="37"/>
    </row>
    <row r="31" spans="1:250" ht="18" customHeight="1" x14ac:dyDescent="0.2">
      <c r="A31" s="38"/>
      <c r="B31" s="204" t="s">
        <v>317</v>
      </c>
      <c r="C31" s="204"/>
      <c r="D31" s="204"/>
      <c r="E31" s="204"/>
      <c r="F31" s="204"/>
      <c r="G31" s="204"/>
      <c r="H31" s="205"/>
      <c r="J31" s="206"/>
      <c r="K31" s="206"/>
      <c r="L31" s="206"/>
      <c r="M31" s="206"/>
      <c r="N31" s="206"/>
      <c r="O31" s="206"/>
      <c r="P31" s="206"/>
      <c r="Q31" s="206"/>
      <c r="IP31" s="37"/>
    </row>
    <row r="32" spans="1:250" ht="18" customHeight="1" x14ac:dyDescent="0.2">
      <c r="A32" s="38"/>
      <c r="B32" s="204" t="s">
        <v>318</v>
      </c>
      <c r="C32" s="204"/>
      <c r="D32" s="204"/>
      <c r="E32" s="204"/>
      <c r="F32" s="204"/>
      <c r="G32" s="204"/>
      <c r="H32" s="205"/>
      <c r="IP32" s="37"/>
    </row>
    <row r="33" spans="1:250" ht="18" customHeight="1" thickBot="1" x14ac:dyDescent="0.25">
      <c r="A33" s="48"/>
      <c r="B33" s="49"/>
      <c r="C33" s="49"/>
      <c r="D33" s="49"/>
      <c r="E33" s="49"/>
      <c r="F33" s="49"/>
      <c r="G33" s="49"/>
      <c r="H33" s="50"/>
      <c r="J33" s="206"/>
      <c r="K33" s="206"/>
      <c r="L33" s="206"/>
      <c r="M33" s="206"/>
      <c r="N33" s="206"/>
      <c r="O33" s="206"/>
      <c r="P33" s="206"/>
      <c r="Q33" s="206"/>
      <c r="IP33" s="37"/>
    </row>
    <row r="34" spans="1:250" ht="18" customHeight="1" thickTop="1" x14ac:dyDescent="0.2">
      <c r="J34" s="206"/>
      <c r="K34" s="206"/>
      <c r="L34" s="206"/>
      <c r="M34" s="206"/>
      <c r="N34" s="206"/>
      <c r="O34" s="206"/>
      <c r="P34" s="206"/>
      <c r="Q34" s="206"/>
      <c r="IP34" s="37"/>
    </row>
    <row r="35" spans="1:250" ht="18" customHeight="1" x14ac:dyDescent="0.2">
      <c r="J35" s="206"/>
      <c r="K35" s="206"/>
      <c r="L35" s="206"/>
      <c r="M35" s="206"/>
      <c r="N35" s="206"/>
      <c r="O35" s="206"/>
      <c r="P35" s="206"/>
      <c r="Q35" s="206"/>
      <c r="IP35" s="37"/>
    </row>
    <row r="36" spans="1:250" ht="18" customHeight="1" x14ac:dyDescent="0.2">
      <c r="J36" s="206"/>
      <c r="K36" s="206"/>
      <c r="L36" s="206"/>
      <c r="M36" s="206"/>
      <c r="N36" s="206"/>
      <c r="O36" s="206"/>
      <c r="P36" s="206"/>
      <c r="Q36" s="206"/>
      <c r="IP36" s="37"/>
    </row>
    <row r="37" spans="1:250" ht="21" customHeight="1" x14ac:dyDescent="0.2">
      <c r="J37" s="206"/>
      <c r="K37" s="206"/>
      <c r="L37" s="206"/>
      <c r="M37" s="206"/>
      <c r="N37" s="206"/>
      <c r="O37" s="206"/>
      <c r="P37" s="206"/>
      <c r="Q37" s="206"/>
      <c r="IP37" s="37"/>
    </row>
    <row r="38" spans="1:250" ht="18" customHeight="1" x14ac:dyDescent="0.2">
      <c r="J38" s="206"/>
      <c r="K38" s="206"/>
      <c r="L38" s="206"/>
      <c r="M38" s="206"/>
      <c r="N38" s="206"/>
      <c r="O38" s="206"/>
      <c r="P38" s="206"/>
      <c r="Q38" s="206"/>
      <c r="IP38" s="37"/>
    </row>
    <row r="39" spans="1:250" ht="18" customHeight="1" x14ac:dyDescent="0.2">
      <c r="J39" s="206"/>
      <c r="K39" s="206"/>
      <c r="L39" s="206"/>
      <c r="M39" s="206"/>
      <c r="N39" s="206"/>
      <c r="O39" s="206"/>
      <c r="P39" s="206"/>
      <c r="Q39" s="206"/>
      <c r="IP39" s="37"/>
    </row>
    <row r="40" spans="1:250" ht="18" customHeight="1" x14ac:dyDescent="0.2">
      <c r="J40" s="206"/>
      <c r="K40" s="206"/>
      <c r="L40" s="206"/>
      <c r="M40" s="206"/>
      <c r="N40" s="206"/>
      <c r="O40" s="206"/>
      <c r="P40" s="206"/>
      <c r="Q40" s="206"/>
      <c r="IP40" s="37"/>
    </row>
    <row r="41" spans="1:250" ht="18" customHeight="1" x14ac:dyDescent="0.2">
      <c r="J41" s="179"/>
      <c r="K41" s="179"/>
      <c r="L41" s="179"/>
      <c r="M41" s="179"/>
      <c r="N41" s="179"/>
      <c r="O41" s="179"/>
      <c r="P41" s="179"/>
      <c r="Q41" s="179"/>
      <c r="IP41" s="37"/>
    </row>
    <row r="42" spans="1:250" x14ac:dyDescent="0.2">
      <c r="J42" s="179"/>
      <c r="K42" s="179"/>
      <c r="L42" s="179"/>
      <c r="M42" s="179"/>
      <c r="N42" s="179"/>
      <c r="O42" s="179"/>
      <c r="P42" s="179"/>
      <c r="Q42" s="179"/>
      <c r="IP42" s="37"/>
    </row>
    <row r="43" spans="1:250" x14ac:dyDescent="0.2">
      <c r="J43" s="179"/>
      <c r="K43" s="179"/>
      <c r="L43" s="179"/>
      <c r="M43" s="179"/>
      <c r="N43" s="179"/>
      <c r="O43" s="179"/>
      <c r="P43" s="179"/>
      <c r="Q43" s="179"/>
      <c r="IP43" s="37"/>
    </row>
    <row r="44" spans="1:250" x14ac:dyDescent="0.2">
      <c r="J44" s="179"/>
      <c r="K44" s="179"/>
      <c r="L44" s="179"/>
      <c r="M44" s="179"/>
      <c r="N44" s="179"/>
      <c r="O44" s="179"/>
      <c r="P44" s="179"/>
      <c r="Q44" s="179"/>
      <c r="IP44" s="37"/>
    </row>
    <row r="45" spans="1:250" x14ac:dyDescent="0.2">
      <c r="J45" s="179"/>
      <c r="K45" s="179"/>
      <c r="L45" s="179"/>
      <c r="M45" s="179"/>
      <c r="N45" s="179"/>
      <c r="O45" s="179"/>
      <c r="P45" s="179"/>
      <c r="Q45" s="179"/>
      <c r="IP45" s="37"/>
    </row>
    <row r="46" spans="1:250" x14ac:dyDescent="0.2">
      <c r="J46" s="179"/>
      <c r="K46" s="179"/>
      <c r="L46" s="179"/>
      <c r="M46" s="179"/>
      <c r="N46" s="179"/>
      <c r="O46" s="179"/>
      <c r="P46" s="179"/>
      <c r="Q46" s="179"/>
      <c r="IP46" s="37"/>
    </row>
    <row r="47" spans="1:250" x14ac:dyDescent="0.2">
      <c r="J47" s="179"/>
      <c r="K47" s="179"/>
      <c r="L47" s="179"/>
      <c r="M47" s="179"/>
      <c r="N47" s="179"/>
      <c r="O47" s="179"/>
      <c r="P47" s="179"/>
      <c r="Q47" s="179"/>
      <c r="IP47" s="37"/>
    </row>
    <row r="48" spans="1:250" x14ac:dyDescent="0.2">
      <c r="J48" s="179"/>
      <c r="K48" s="179"/>
      <c r="L48" s="179"/>
      <c r="M48" s="179"/>
      <c r="N48" s="179"/>
      <c r="O48" s="179"/>
      <c r="P48" s="179"/>
      <c r="Q48" s="179"/>
      <c r="IP48" s="37"/>
    </row>
    <row r="49" spans="250:250" x14ac:dyDescent="0.2">
      <c r="IP49" s="37"/>
    </row>
    <row r="50" spans="250:250" x14ac:dyDescent="0.2">
      <c r="IP50" s="37"/>
    </row>
    <row r="51" spans="250:250" x14ac:dyDescent="0.2">
      <c r="IP51" s="37"/>
    </row>
    <row r="52" spans="250:250" x14ac:dyDescent="0.2">
      <c r="IP52" s="37"/>
    </row>
    <row r="53" spans="250:250" x14ac:dyDescent="0.2">
      <c r="IP53" s="37"/>
    </row>
    <row r="54" spans="250:250" x14ac:dyDescent="0.2">
      <c r="IP54" s="37"/>
    </row>
    <row r="55" spans="250:250" x14ac:dyDescent="0.2">
      <c r="IP55" s="37"/>
    </row>
    <row r="56" spans="250:250" x14ac:dyDescent="0.2">
      <c r="IP56" s="37"/>
    </row>
    <row r="57" spans="250:250" x14ac:dyDescent="0.2">
      <c r="IP57" s="37"/>
    </row>
    <row r="58" spans="250:250" x14ac:dyDescent="0.2">
      <c r="IP58" s="37"/>
    </row>
    <row r="59" spans="250:250" x14ac:dyDescent="0.2">
      <c r="IP59" s="37"/>
    </row>
    <row r="60" spans="250:250" x14ac:dyDescent="0.2">
      <c r="IP60" s="37"/>
    </row>
    <row r="61" spans="250:250" x14ac:dyDescent="0.2">
      <c r="IP61" s="37"/>
    </row>
    <row r="62" spans="250:250" x14ac:dyDescent="0.2">
      <c r="IP62" s="37"/>
    </row>
    <row r="63" spans="250:250" x14ac:dyDescent="0.2">
      <c r="IP63" s="37"/>
    </row>
    <row r="64" spans="250:250" x14ac:dyDescent="0.2">
      <c r="IP64" s="37"/>
    </row>
    <row r="65" spans="250:250" x14ac:dyDescent="0.2">
      <c r="IP65" s="37"/>
    </row>
    <row r="66" spans="250:250" x14ac:dyDescent="0.2">
      <c r="IP66" s="37"/>
    </row>
    <row r="67" spans="250:250" x14ac:dyDescent="0.2">
      <c r="IP67" s="37"/>
    </row>
    <row r="68" spans="250:250" x14ac:dyDescent="0.2">
      <c r="IP68" s="37"/>
    </row>
    <row r="69" spans="250:250" x14ac:dyDescent="0.2">
      <c r="IP69" s="37"/>
    </row>
    <row r="70" spans="250:250" x14ac:dyDescent="0.2">
      <c r="IP70" s="37"/>
    </row>
    <row r="71" spans="250:250" x14ac:dyDescent="0.2">
      <c r="IP71" s="37"/>
    </row>
    <row r="72" spans="250:250" x14ac:dyDescent="0.2">
      <c r="IP72" s="37"/>
    </row>
    <row r="73" spans="250:250" x14ac:dyDescent="0.2">
      <c r="IP73" s="37"/>
    </row>
    <row r="74" spans="250:250" x14ac:dyDescent="0.2">
      <c r="IP74" s="37"/>
    </row>
    <row r="75" spans="250:250" x14ac:dyDescent="0.2">
      <c r="IP75" s="37"/>
    </row>
    <row r="76" spans="250:250" x14ac:dyDescent="0.2">
      <c r="IP76" s="37"/>
    </row>
    <row r="77" spans="250:250" x14ac:dyDescent="0.2">
      <c r="IP77" s="37"/>
    </row>
    <row r="78" spans="250:250" x14ac:dyDescent="0.2">
      <c r="IP78" s="37"/>
    </row>
    <row r="79" spans="250:250" x14ac:dyDescent="0.2">
      <c r="IP79" s="37"/>
    </row>
    <row r="80" spans="250:250" x14ac:dyDescent="0.2">
      <c r="IP80" s="37"/>
    </row>
    <row r="81" spans="250:250" x14ac:dyDescent="0.2">
      <c r="IP81" s="37"/>
    </row>
    <row r="82" spans="250:250" x14ac:dyDescent="0.2">
      <c r="IP82" s="37"/>
    </row>
    <row r="83" spans="250:250" x14ac:dyDescent="0.2">
      <c r="IP83" s="37"/>
    </row>
    <row r="84" spans="250:250" x14ac:dyDescent="0.2">
      <c r="IP84" s="37"/>
    </row>
    <row r="85" spans="250:250" x14ac:dyDescent="0.2">
      <c r="IP85" s="37"/>
    </row>
    <row r="86" spans="250:250" x14ac:dyDescent="0.2">
      <c r="IP86" s="37"/>
    </row>
  </sheetData>
  <sheetProtection selectLockedCells="1"/>
  <dataConsolidate/>
  <mergeCells count="43">
    <mergeCell ref="J35:Q35"/>
    <mergeCell ref="J40:Q40"/>
    <mergeCell ref="J36:Q36"/>
    <mergeCell ref="J37:Q37"/>
    <mergeCell ref="J38:Q38"/>
    <mergeCell ref="J39:Q39"/>
    <mergeCell ref="B32:H32"/>
    <mergeCell ref="B29:H29"/>
    <mergeCell ref="J34:Q34"/>
    <mergeCell ref="J30:Q30"/>
    <mergeCell ref="J31:Q31"/>
    <mergeCell ref="J33:Q33"/>
    <mergeCell ref="J29:Q29"/>
    <mergeCell ref="B31:H31"/>
    <mergeCell ref="B30:H30"/>
    <mergeCell ref="J25:Q25"/>
    <mergeCell ref="J26:Q26"/>
    <mergeCell ref="J27:Q27"/>
    <mergeCell ref="B28:H28"/>
    <mergeCell ref="J28:Q28"/>
    <mergeCell ref="C18:G18"/>
    <mergeCell ref="C19:G19"/>
    <mergeCell ref="J13:Q13"/>
    <mergeCell ref="J23:Q23"/>
    <mergeCell ref="J19:Q19"/>
    <mergeCell ref="J21:Q21"/>
    <mergeCell ref="J18:Q18"/>
    <mergeCell ref="J17:Q17"/>
    <mergeCell ref="J15:Q15"/>
    <mergeCell ref="J24:Q24"/>
    <mergeCell ref="J8:P8"/>
    <mergeCell ref="J12:Q12"/>
    <mergeCell ref="J9:Q9"/>
    <mergeCell ref="J22:Q22"/>
    <mergeCell ref="J16:Q16"/>
    <mergeCell ref="J14:Q14"/>
    <mergeCell ref="J10:Q10"/>
    <mergeCell ref="A1:H1"/>
    <mergeCell ref="I1:R1"/>
    <mergeCell ref="J6:Q6"/>
    <mergeCell ref="J7:Q7"/>
    <mergeCell ref="J11:Q11"/>
    <mergeCell ref="A9:H10"/>
  </mergeCells>
  <phoneticPr fontId="0" type="noConversion"/>
  <dataValidations count="4">
    <dataValidation type="list" allowBlank="1" showInputMessage="1" showErrorMessage="1" sqref="C20:C21" xr:uid="{00000000-0002-0000-0000-000000000000}">
      <formula1>$T$4:$T$5</formula1>
    </dataValidation>
    <dataValidation type="list" allowBlank="1" showInputMessage="1" showErrorMessage="1" sqref="C23" xr:uid="{00000000-0002-0000-0000-000001000000}">
      <formula1>$U:$U</formula1>
    </dataValidation>
    <dataValidation type="list" allowBlank="1" showInputMessage="1" showErrorMessage="1" sqref="C22" xr:uid="{00000000-0002-0000-0000-000002000000}">
      <formula1>$V$3:$V$7</formula1>
    </dataValidation>
    <dataValidation showInputMessage="1" showErrorMessage="1" sqref="C19 D19:G20" xr:uid="{00000000-0002-0000-0000-000003000000}"/>
  </dataValidations>
  <hyperlinks>
    <hyperlink ref="B29:H29" location="'Биланс на состојба'!A1" display="БС: Биланс на состојба" xr:uid="{00000000-0004-0000-0000-000000000000}"/>
    <hyperlink ref="B30:H30" location="'Биланс на успех - природа'!A1" display="БУ: Биланс на успех" xr:uid="{00000000-0004-0000-0000-000001000000}"/>
    <hyperlink ref="B31:H31" location="'Паричен тек'!A1" display="ПТ: Извештај за паричните текови" xr:uid="{00000000-0004-0000-0000-000002000000}"/>
    <hyperlink ref="B32:H32" location="Капитал!A1" display="ПК: Извештај за промени во капиталот" xr:uid="{00000000-0004-0000-0000-000003000000}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61"/>
  <sheetViews>
    <sheetView zoomScale="85" zoomScaleNormal="85" workbookViewId="0">
      <selection activeCell="A6" sqref="A6:D6"/>
    </sheetView>
  </sheetViews>
  <sheetFormatPr defaultRowHeight="12.75" x14ac:dyDescent="0.2"/>
  <cols>
    <col min="1" max="1" width="65.5703125" style="85" customWidth="1"/>
    <col min="2" max="3" width="17.42578125" style="85" customWidth="1"/>
    <col min="4" max="4" width="10.28515625" style="85" customWidth="1"/>
    <col min="5" max="16384" width="9.140625" style="85"/>
  </cols>
  <sheetData>
    <row r="1" spans="1:6" x14ac:dyDescent="0.2">
      <c r="A1" s="84" t="s">
        <v>305</v>
      </c>
      <c r="B1" s="207" t="str">
        <f>'ФИ-Почетна'!$C$18</f>
        <v>Макпетрол АД Скопје</v>
      </c>
      <c r="C1" s="207"/>
      <c r="D1" s="207"/>
    </row>
    <row r="2" spans="1:6" x14ac:dyDescent="0.2">
      <c r="A2" s="84" t="s">
        <v>313</v>
      </c>
      <c r="B2" s="52" t="str">
        <f>'ФИ-Почетна'!$C$22</f>
        <v>01.01 - 30.06</v>
      </c>
      <c r="C2" s="86"/>
      <c r="D2" s="87"/>
    </row>
    <row r="3" spans="1:6" x14ac:dyDescent="0.2">
      <c r="A3" s="84" t="s">
        <v>310</v>
      </c>
      <c r="B3" s="52">
        <v>2023</v>
      </c>
      <c r="C3" s="86"/>
      <c r="D3" s="87"/>
    </row>
    <row r="4" spans="1:6" x14ac:dyDescent="0.2">
      <c r="A4" s="86" t="s">
        <v>314</v>
      </c>
      <c r="B4" s="58" t="str">
        <f>'ФИ-Почетна'!$C$20</f>
        <v>да</v>
      </c>
      <c r="C4" s="88"/>
      <c r="D4" s="88"/>
    </row>
    <row r="5" spans="1:6" x14ac:dyDescent="0.2">
      <c r="A5" s="86"/>
      <c r="B5" s="58"/>
      <c r="C5" s="88"/>
      <c r="D5" s="88"/>
    </row>
    <row r="6" spans="1:6" ht="18" x14ac:dyDescent="0.2">
      <c r="A6" s="210" t="s">
        <v>370</v>
      </c>
      <c r="B6" s="210"/>
      <c r="C6" s="210"/>
      <c r="D6" s="210"/>
    </row>
    <row r="7" spans="1:6" x14ac:dyDescent="0.2">
      <c r="A7" s="208" t="s">
        <v>371</v>
      </c>
      <c r="B7" s="208"/>
      <c r="C7" s="208"/>
      <c r="D7" s="208"/>
    </row>
    <row r="8" spans="1:6" ht="12.75" customHeight="1" thickBot="1" x14ac:dyDescent="0.25">
      <c r="A8" s="88"/>
      <c r="B8" s="209" t="s">
        <v>24</v>
      </c>
      <c r="C8" s="209"/>
      <c r="D8" s="209"/>
    </row>
    <row r="9" spans="1:6" s="91" customFormat="1" ht="33" customHeight="1" thickTop="1" thickBot="1" x14ac:dyDescent="0.25">
      <c r="A9" s="89" t="s">
        <v>22</v>
      </c>
      <c r="B9" s="90" t="s">
        <v>20</v>
      </c>
      <c r="C9" s="90" t="s">
        <v>36</v>
      </c>
      <c r="D9" s="90" t="s">
        <v>21</v>
      </c>
      <c r="F9" s="92"/>
    </row>
    <row r="10" spans="1:6" ht="14.25" thickTop="1" thickBot="1" x14ac:dyDescent="0.25">
      <c r="A10" s="68" t="s">
        <v>174</v>
      </c>
      <c r="B10" s="67"/>
      <c r="C10" s="67"/>
      <c r="D10" s="67"/>
      <c r="F10" s="92"/>
    </row>
    <row r="11" spans="1:6" ht="14.25" thickTop="1" thickBot="1" x14ac:dyDescent="0.25">
      <c r="A11" s="72" t="s">
        <v>159</v>
      </c>
      <c r="B11" s="60">
        <f>B12+B13+B18+B19+B25+B26</f>
        <v>5749740</v>
      </c>
      <c r="C11" s="60">
        <f>C12+C13+C18+C19+C25+C26</f>
        <v>5741928</v>
      </c>
      <c r="D11" s="60">
        <f t="shared" ref="D11:D35" si="0">IF(B11&lt;=0,0,C11/B11*100)</f>
        <v>99.864132986882879</v>
      </c>
      <c r="F11" s="92"/>
    </row>
    <row r="12" spans="1:6" ht="14.25" thickTop="1" thickBot="1" x14ac:dyDescent="0.25">
      <c r="A12" s="72" t="s">
        <v>160</v>
      </c>
      <c r="B12" s="79">
        <v>7291</v>
      </c>
      <c r="C12" s="79">
        <v>5585</v>
      </c>
      <c r="D12" s="60">
        <f t="shared" si="0"/>
        <v>76.601289260732415</v>
      </c>
      <c r="F12" s="92"/>
    </row>
    <row r="13" spans="1:6" ht="14.25" thickTop="1" thickBot="1" x14ac:dyDescent="0.25">
      <c r="A13" s="72" t="s">
        <v>293</v>
      </c>
      <c r="B13" s="60">
        <f>SUM(B14:B17)</f>
        <v>4272128</v>
      </c>
      <c r="C13" s="60">
        <f>SUM(C14:C17)</f>
        <v>4298108</v>
      </c>
      <c r="D13" s="60">
        <f t="shared" si="0"/>
        <v>100.60812784635667</v>
      </c>
      <c r="F13" s="92"/>
    </row>
    <row r="14" spans="1:6" ht="14.25" thickTop="1" thickBot="1" x14ac:dyDescent="0.25">
      <c r="A14" s="73" t="s">
        <v>297</v>
      </c>
      <c r="B14" s="62">
        <v>3291539</v>
      </c>
      <c r="C14" s="174">
        <v>3243130</v>
      </c>
      <c r="D14" s="61">
        <f t="shared" si="0"/>
        <v>98.529289794226955</v>
      </c>
      <c r="F14" s="92"/>
    </row>
    <row r="15" spans="1:6" ht="27" thickTop="1" thickBot="1" x14ac:dyDescent="0.25">
      <c r="A15" s="73" t="s">
        <v>259</v>
      </c>
      <c r="B15" s="62">
        <v>727010</v>
      </c>
      <c r="C15" s="174">
        <v>659503</v>
      </c>
      <c r="D15" s="61">
        <f t="shared" si="0"/>
        <v>90.714433088953385</v>
      </c>
      <c r="F15" s="92"/>
    </row>
    <row r="16" spans="1:6" ht="14.25" thickTop="1" thickBot="1" x14ac:dyDescent="0.25">
      <c r="A16" s="73" t="s">
        <v>260</v>
      </c>
      <c r="B16" s="62">
        <v>0</v>
      </c>
      <c r="C16" s="174">
        <v>0</v>
      </c>
      <c r="D16" s="61">
        <f t="shared" si="0"/>
        <v>0</v>
      </c>
      <c r="F16" s="92"/>
    </row>
    <row r="17" spans="1:6" ht="14.25" thickTop="1" thickBot="1" x14ac:dyDescent="0.25">
      <c r="A17" s="73" t="s">
        <v>163</v>
      </c>
      <c r="B17" s="62">
        <v>253579</v>
      </c>
      <c r="C17" s="174">
        <v>395475</v>
      </c>
      <c r="D17" s="61">
        <f t="shared" si="0"/>
        <v>155.95731507735263</v>
      </c>
      <c r="F17" s="92"/>
    </row>
    <row r="18" spans="1:6" ht="14.25" thickTop="1" thickBot="1" x14ac:dyDescent="0.25">
      <c r="A18" s="72" t="s">
        <v>294</v>
      </c>
      <c r="B18" s="79">
        <v>26310</v>
      </c>
      <c r="C18" s="79">
        <v>25945</v>
      </c>
      <c r="D18" s="60">
        <f t="shared" si="0"/>
        <v>98.612694792854427</v>
      </c>
      <c r="F18" s="92"/>
    </row>
    <row r="19" spans="1:6" ht="14.25" thickTop="1" thickBot="1" x14ac:dyDescent="0.25">
      <c r="A19" s="72" t="s">
        <v>295</v>
      </c>
      <c r="B19" s="60">
        <f>SUM(B20:B24)</f>
        <v>1444011</v>
      </c>
      <c r="C19" s="60">
        <f>SUM(C20:C24)</f>
        <v>1412290</v>
      </c>
      <c r="D19" s="60">
        <f t="shared" si="0"/>
        <v>97.803271581726179</v>
      </c>
      <c r="F19" s="92"/>
    </row>
    <row r="20" spans="1:6" ht="14.25" thickTop="1" thickBot="1" x14ac:dyDescent="0.25">
      <c r="A20" s="73" t="s">
        <v>161</v>
      </c>
      <c r="B20" s="62">
        <v>0</v>
      </c>
      <c r="C20" s="174">
        <v>0</v>
      </c>
      <c r="D20" s="61">
        <f t="shared" si="0"/>
        <v>0</v>
      </c>
      <c r="F20" s="92"/>
    </row>
    <row r="21" spans="1:6" ht="14.25" thickTop="1" thickBot="1" x14ac:dyDescent="0.25">
      <c r="A21" s="73" t="s">
        <v>162</v>
      </c>
      <c r="B21" s="62">
        <v>670471</v>
      </c>
      <c r="C21" s="174">
        <v>639067</v>
      </c>
      <c r="D21" s="61">
        <f t="shared" si="0"/>
        <v>95.316128512642607</v>
      </c>
      <c r="F21" s="92"/>
    </row>
    <row r="22" spans="1:6" ht="14.25" thickTop="1" thickBot="1" x14ac:dyDescent="0.25">
      <c r="A22" s="73" t="s">
        <v>261</v>
      </c>
      <c r="B22" s="62">
        <v>1296</v>
      </c>
      <c r="C22" s="174">
        <v>979</v>
      </c>
      <c r="D22" s="61">
        <f t="shared" si="0"/>
        <v>75.540123456790127</v>
      </c>
      <c r="F22" s="92"/>
    </row>
    <row r="23" spans="1:6" ht="14.25" thickTop="1" thickBot="1" x14ac:dyDescent="0.25">
      <c r="A23" s="73" t="s">
        <v>164</v>
      </c>
      <c r="B23" s="62">
        <v>772244</v>
      </c>
      <c r="C23" s="174">
        <v>772244</v>
      </c>
      <c r="D23" s="61">
        <f t="shared" si="0"/>
        <v>100</v>
      </c>
      <c r="F23" s="92"/>
    </row>
    <row r="24" spans="1:6" ht="14.25" thickTop="1" thickBot="1" x14ac:dyDescent="0.25">
      <c r="A24" s="73" t="s">
        <v>262</v>
      </c>
      <c r="B24" s="62">
        <v>0</v>
      </c>
      <c r="C24" s="174">
        <v>0</v>
      </c>
      <c r="D24" s="61">
        <f t="shared" si="0"/>
        <v>0</v>
      </c>
      <c r="F24" s="92"/>
    </row>
    <row r="25" spans="1:6" ht="15.75" customHeight="1" thickTop="1" thickBot="1" x14ac:dyDescent="0.25">
      <c r="A25" s="72" t="s">
        <v>296</v>
      </c>
      <c r="B25" s="79">
        <v>0</v>
      </c>
      <c r="C25" s="79">
        <v>0</v>
      </c>
      <c r="D25" s="60">
        <f t="shared" si="0"/>
        <v>0</v>
      </c>
      <c r="F25" s="92"/>
    </row>
    <row r="26" spans="1:6" ht="14.25" thickTop="1" thickBot="1" x14ac:dyDescent="0.25">
      <c r="A26" s="72" t="s">
        <v>165</v>
      </c>
      <c r="B26" s="79">
        <v>0</v>
      </c>
      <c r="C26" s="79">
        <v>0</v>
      </c>
      <c r="D26" s="60">
        <f t="shared" si="0"/>
        <v>0</v>
      </c>
      <c r="F26" s="92"/>
    </row>
    <row r="27" spans="1:6" ht="14.25" thickTop="1" thickBot="1" x14ac:dyDescent="0.25">
      <c r="A27" s="72" t="s">
        <v>172</v>
      </c>
      <c r="B27" s="60">
        <f>SUM(B28:B33)</f>
        <v>3514560</v>
      </c>
      <c r="C27" s="60">
        <f>SUM(C28:C33)</f>
        <v>2933304</v>
      </c>
      <c r="D27" s="60">
        <f t="shared" si="0"/>
        <v>83.461485932805246</v>
      </c>
      <c r="F27" s="92"/>
    </row>
    <row r="28" spans="1:6" ht="14.25" thickTop="1" thickBot="1" x14ac:dyDescent="0.25">
      <c r="A28" s="74" t="s">
        <v>166</v>
      </c>
      <c r="B28" s="62">
        <v>1181518</v>
      </c>
      <c r="C28" s="174">
        <v>1217689</v>
      </c>
      <c r="D28" s="61">
        <f t="shared" si="0"/>
        <v>103.06140067269394</v>
      </c>
      <c r="F28" s="92"/>
    </row>
    <row r="29" spans="1:6" ht="15.75" customHeight="1" thickTop="1" thickBot="1" x14ac:dyDescent="0.25">
      <c r="A29" s="74" t="s">
        <v>167</v>
      </c>
      <c r="B29" s="62">
        <v>567994</v>
      </c>
      <c r="C29" s="174">
        <v>438912</v>
      </c>
      <c r="D29" s="61">
        <f t="shared" si="0"/>
        <v>77.274055711856121</v>
      </c>
      <c r="F29" s="92"/>
    </row>
    <row r="30" spans="1:6" ht="14.25" thickTop="1" thickBot="1" x14ac:dyDescent="0.25">
      <c r="A30" s="74" t="s">
        <v>168</v>
      </c>
      <c r="B30" s="62">
        <v>1062129</v>
      </c>
      <c r="C30" s="174">
        <v>538677</v>
      </c>
      <c r="D30" s="61">
        <f t="shared" si="0"/>
        <v>50.716720850292198</v>
      </c>
      <c r="F30" s="92"/>
    </row>
    <row r="31" spans="1:6" ht="14.25" thickTop="1" thickBot="1" x14ac:dyDescent="0.25">
      <c r="A31" s="74" t="s">
        <v>169</v>
      </c>
      <c r="B31" s="62">
        <v>126</v>
      </c>
      <c r="C31" s="174">
        <v>360217</v>
      </c>
      <c r="D31" s="61">
        <f t="shared" si="0"/>
        <v>285886.50793650793</v>
      </c>
      <c r="F31" s="92"/>
    </row>
    <row r="32" spans="1:6" ht="14.25" thickTop="1" thickBot="1" x14ac:dyDescent="0.25">
      <c r="A32" s="74" t="s">
        <v>170</v>
      </c>
      <c r="B32" s="62">
        <v>409648</v>
      </c>
      <c r="C32" s="174">
        <v>191249</v>
      </c>
      <c r="D32" s="61">
        <f t="shared" si="0"/>
        <v>46.686179353981956</v>
      </c>
      <c r="F32" s="92"/>
    </row>
    <row r="33" spans="1:6" ht="14.25" thickTop="1" thickBot="1" x14ac:dyDescent="0.25">
      <c r="A33" s="74" t="s">
        <v>301</v>
      </c>
      <c r="B33" s="62">
        <v>293145</v>
      </c>
      <c r="C33" s="174">
        <v>186560</v>
      </c>
      <c r="D33" s="61">
        <f t="shared" si="0"/>
        <v>63.640860325095097</v>
      </c>
      <c r="F33" s="92"/>
    </row>
    <row r="34" spans="1:6" ht="14.25" thickTop="1" thickBot="1" x14ac:dyDescent="0.25">
      <c r="A34" s="75" t="s">
        <v>173</v>
      </c>
      <c r="B34" s="60">
        <f>B11+B27</f>
        <v>9264300</v>
      </c>
      <c r="C34" s="60">
        <f>C11+C27</f>
        <v>8675232</v>
      </c>
      <c r="D34" s="60">
        <f t="shared" si="0"/>
        <v>93.64152715261811</v>
      </c>
      <c r="F34" s="92"/>
    </row>
    <row r="35" spans="1:6" ht="14.25" thickTop="1" thickBot="1" x14ac:dyDescent="0.25">
      <c r="A35" s="35" t="s">
        <v>171</v>
      </c>
      <c r="B35" s="62">
        <v>602400</v>
      </c>
      <c r="C35" s="174">
        <v>580289</v>
      </c>
      <c r="D35" s="61">
        <f t="shared" si="0"/>
        <v>96.329515272244365</v>
      </c>
      <c r="F35" s="92"/>
    </row>
    <row r="36" spans="1:6" ht="14.25" thickTop="1" thickBot="1" x14ac:dyDescent="0.25">
      <c r="A36" s="66" t="s">
        <v>263</v>
      </c>
      <c r="B36" s="65"/>
      <c r="C36" s="65"/>
      <c r="D36" s="65"/>
      <c r="F36" s="92"/>
    </row>
    <row r="37" spans="1:6" ht="14.25" thickTop="1" thickBot="1" x14ac:dyDescent="0.25">
      <c r="A37" s="76" t="s">
        <v>264</v>
      </c>
      <c r="B37" s="60">
        <f>(SUM(B38:B41))</f>
        <v>7369707</v>
      </c>
      <c r="C37" s="60">
        <f>(SUM(C38:C41))</f>
        <v>7148916</v>
      </c>
      <c r="D37" s="60">
        <f t="shared" ref="D37:D57" si="1">IF(B37&lt;=0,0,C37/B37*100)</f>
        <v>97.004073567646586</v>
      </c>
      <c r="F37" s="92"/>
    </row>
    <row r="38" spans="1:6" ht="14.25" thickTop="1" thickBot="1" x14ac:dyDescent="0.25">
      <c r="A38" s="73" t="s">
        <v>298</v>
      </c>
      <c r="B38" s="62">
        <v>3659536</v>
      </c>
      <c r="C38" s="174">
        <v>3659536</v>
      </c>
      <c r="D38" s="61">
        <f t="shared" si="1"/>
        <v>100</v>
      </c>
      <c r="F38" s="92"/>
    </row>
    <row r="39" spans="1:6" ht="14.25" thickTop="1" thickBot="1" x14ac:dyDescent="0.25">
      <c r="A39" s="77" t="s">
        <v>176</v>
      </c>
      <c r="B39" s="62">
        <v>1138060</v>
      </c>
      <c r="C39" s="174">
        <v>1502751</v>
      </c>
      <c r="D39" s="61">
        <f t="shared" si="1"/>
        <v>132.04497126689279</v>
      </c>
      <c r="F39" s="92"/>
    </row>
    <row r="40" spans="1:6" ht="14.25" thickTop="1" thickBot="1" x14ac:dyDescent="0.25">
      <c r="A40" s="73" t="s">
        <v>128</v>
      </c>
      <c r="B40" s="62">
        <v>2572111</v>
      </c>
      <c r="C40" s="174">
        <v>1986629</v>
      </c>
      <c r="D40" s="61">
        <f t="shared" si="1"/>
        <v>77.237296524139126</v>
      </c>
      <c r="F40" s="92"/>
    </row>
    <row r="41" spans="1:6" ht="14.25" thickTop="1" thickBot="1" x14ac:dyDescent="0.25">
      <c r="A41" s="73" t="s">
        <v>177</v>
      </c>
      <c r="B41" s="62">
        <v>0</v>
      </c>
      <c r="C41" s="174">
        <v>0</v>
      </c>
      <c r="D41" s="61">
        <f t="shared" si="1"/>
        <v>0</v>
      </c>
      <c r="F41" s="92"/>
    </row>
    <row r="42" spans="1:6" ht="14.25" thickTop="1" thickBot="1" x14ac:dyDescent="0.25">
      <c r="A42" s="78" t="s">
        <v>184</v>
      </c>
      <c r="B42" s="60">
        <f>B43+B51</f>
        <v>1894593</v>
      </c>
      <c r="C42" s="60">
        <f>C43+C51</f>
        <v>1526316</v>
      </c>
      <c r="D42" s="60">
        <f t="shared" si="1"/>
        <v>80.561682641073844</v>
      </c>
      <c r="F42" s="92"/>
    </row>
    <row r="43" spans="1:6" ht="14.25" thickTop="1" thickBot="1" x14ac:dyDescent="0.25">
      <c r="A43" s="75" t="s">
        <v>178</v>
      </c>
      <c r="B43" s="60">
        <f>SUM(B44:B50)</f>
        <v>1891304</v>
      </c>
      <c r="C43" s="60">
        <f>SUM(C44:C50)</f>
        <v>1524713</v>
      </c>
      <c r="D43" s="60">
        <f t="shared" si="1"/>
        <v>80.617024021521658</v>
      </c>
      <c r="F43" s="92"/>
    </row>
    <row r="44" spans="1:6" ht="14.25" thickTop="1" thickBot="1" x14ac:dyDescent="0.25">
      <c r="A44" s="73" t="s">
        <v>179</v>
      </c>
      <c r="B44" s="62">
        <v>541917</v>
      </c>
      <c r="C44" s="174">
        <v>496933</v>
      </c>
      <c r="D44" s="61">
        <f t="shared" si="1"/>
        <v>91.699097832324867</v>
      </c>
    </row>
    <row r="45" spans="1:6" ht="14.25" thickTop="1" thickBot="1" x14ac:dyDescent="0.25">
      <c r="A45" s="74" t="s">
        <v>266</v>
      </c>
      <c r="B45" s="62">
        <v>305086</v>
      </c>
      <c r="C45" s="174">
        <v>0</v>
      </c>
      <c r="D45" s="61">
        <f t="shared" si="1"/>
        <v>0</v>
      </c>
    </row>
    <row r="46" spans="1:6" ht="14.25" thickTop="1" thickBot="1" x14ac:dyDescent="0.25">
      <c r="A46" s="74" t="s">
        <v>180</v>
      </c>
      <c r="B46" s="62">
        <v>0</v>
      </c>
      <c r="C46" s="174">
        <v>0</v>
      </c>
      <c r="D46" s="61">
        <f t="shared" si="1"/>
        <v>0</v>
      </c>
    </row>
    <row r="47" spans="1:6" ht="14.25" thickTop="1" thickBot="1" x14ac:dyDescent="0.25">
      <c r="A47" s="74" t="s">
        <v>181</v>
      </c>
      <c r="B47" s="62">
        <v>186880</v>
      </c>
      <c r="C47" s="174">
        <v>88847</v>
      </c>
      <c r="D47" s="61">
        <f t="shared" si="1"/>
        <v>47.542273116438352</v>
      </c>
    </row>
    <row r="48" spans="1:6" ht="14.25" thickTop="1" thickBot="1" x14ac:dyDescent="0.25">
      <c r="A48" s="74" t="s">
        <v>267</v>
      </c>
      <c r="B48" s="62">
        <v>742355</v>
      </c>
      <c r="C48" s="174">
        <v>833454</v>
      </c>
      <c r="D48" s="61">
        <f t="shared" si="1"/>
        <v>112.27162206760917</v>
      </c>
    </row>
    <row r="49" spans="1:4" ht="14.25" thickTop="1" thickBot="1" x14ac:dyDescent="0.25">
      <c r="A49" s="74" t="s">
        <v>302</v>
      </c>
      <c r="B49" s="62">
        <v>115066</v>
      </c>
      <c r="C49" s="174">
        <v>105479</v>
      </c>
      <c r="D49" s="61">
        <f t="shared" si="1"/>
        <v>91.668259955156174</v>
      </c>
    </row>
    <row r="50" spans="1:4" ht="27" thickTop="1" thickBot="1" x14ac:dyDescent="0.25">
      <c r="A50" s="74" t="s">
        <v>299</v>
      </c>
      <c r="B50" s="62">
        <v>0</v>
      </c>
      <c r="C50" s="174">
        <v>0</v>
      </c>
      <c r="D50" s="61">
        <f t="shared" si="1"/>
        <v>0</v>
      </c>
    </row>
    <row r="51" spans="1:4" ht="14.25" thickTop="1" thickBot="1" x14ac:dyDescent="0.25">
      <c r="A51" s="75" t="s">
        <v>182</v>
      </c>
      <c r="B51" s="60">
        <f>SUM(B52:B55)</f>
        <v>3289</v>
      </c>
      <c r="C51" s="60">
        <f>SUM(C52:C55)</f>
        <v>1603</v>
      </c>
      <c r="D51" s="60">
        <f t="shared" si="1"/>
        <v>48.738218303435694</v>
      </c>
    </row>
    <row r="52" spans="1:4" ht="17.25" customHeight="1" thickTop="1" thickBot="1" x14ac:dyDescent="0.25">
      <c r="A52" s="74" t="s">
        <v>319</v>
      </c>
      <c r="B52" s="62"/>
      <c r="C52" s="174"/>
      <c r="D52" s="61">
        <f t="shared" si="1"/>
        <v>0</v>
      </c>
    </row>
    <row r="53" spans="1:4" ht="15.75" customHeight="1" thickTop="1" thickBot="1" x14ac:dyDescent="0.25">
      <c r="A53" s="74" t="s">
        <v>183</v>
      </c>
      <c r="B53" s="62"/>
      <c r="C53" s="174"/>
      <c r="D53" s="61">
        <f t="shared" si="1"/>
        <v>0</v>
      </c>
    </row>
    <row r="54" spans="1:4" ht="14.25" thickTop="1" thickBot="1" x14ac:dyDescent="0.25">
      <c r="A54" s="74" t="s">
        <v>215</v>
      </c>
      <c r="B54" s="62">
        <v>3289</v>
      </c>
      <c r="C54" s="174">
        <v>1603</v>
      </c>
      <c r="D54" s="61">
        <f t="shared" si="1"/>
        <v>48.738218303435694</v>
      </c>
    </row>
    <row r="55" spans="1:4" ht="14.25" thickTop="1" thickBot="1" x14ac:dyDescent="0.25">
      <c r="A55" s="74" t="s">
        <v>300</v>
      </c>
      <c r="B55" s="62"/>
      <c r="C55" s="174"/>
      <c r="D55" s="61">
        <f t="shared" si="1"/>
        <v>0</v>
      </c>
    </row>
    <row r="56" spans="1:4" ht="14.25" thickTop="1" thickBot="1" x14ac:dyDescent="0.25">
      <c r="A56" s="72" t="s">
        <v>265</v>
      </c>
      <c r="B56" s="60">
        <f>B37+B43+B51</f>
        <v>9264300</v>
      </c>
      <c r="C56" s="60">
        <f>C37+C43+C51</f>
        <v>8675232</v>
      </c>
      <c r="D56" s="60">
        <f t="shared" si="1"/>
        <v>93.64152715261811</v>
      </c>
    </row>
    <row r="57" spans="1:4" ht="14.25" thickTop="1" thickBot="1" x14ac:dyDescent="0.25">
      <c r="A57" s="35" t="s">
        <v>185</v>
      </c>
      <c r="B57" s="62">
        <v>602400</v>
      </c>
      <c r="C57" s="174">
        <v>580289</v>
      </c>
      <c r="D57" s="61">
        <f t="shared" si="1"/>
        <v>96.329515272244365</v>
      </c>
    </row>
    <row r="58" spans="1:4" ht="13.5" thickTop="1" x14ac:dyDescent="0.2">
      <c r="A58" s="88"/>
      <c r="B58" s="88"/>
      <c r="C58" s="88"/>
      <c r="D58" s="88"/>
    </row>
    <row r="59" spans="1:4" x14ac:dyDescent="0.2">
      <c r="A59" s="88"/>
      <c r="B59" s="88"/>
      <c r="C59" s="88"/>
      <c r="D59" s="88"/>
    </row>
    <row r="60" spans="1:4" x14ac:dyDescent="0.2">
      <c r="A60" s="88"/>
      <c r="B60" s="88"/>
      <c r="C60" s="88"/>
      <c r="D60" s="88"/>
    </row>
    <row r="61" spans="1:4" x14ac:dyDescent="0.2">
      <c r="A61" s="88"/>
      <c r="B61" s="88"/>
      <c r="C61" s="88"/>
      <c r="D61" s="88"/>
    </row>
  </sheetData>
  <sheetProtection selectLockedCells="1"/>
  <mergeCells count="4">
    <mergeCell ref="B1:D1"/>
    <mergeCell ref="A7:D7"/>
    <mergeCell ref="B8:D8"/>
    <mergeCell ref="A6:D6"/>
  </mergeCells>
  <phoneticPr fontId="0" type="noConversion"/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54"/>
  <sheetViews>
    <sheetView zoomScale="85" zoomScaleNormal="85" workbookViewId="0">
      <selection activeCell="B6" sqref="B6:D6"/>
    </sheetView>
  </sheetViews>
  <sheetFormatPr defaultRowHeight="12.75" x14ac:dyDescent="0.2"/>
  <cols>
    <col min="1" max="1" width="4.5703125" style="85" customWidth="1"/>
    <col min="2" max="2" width="61.7109375" style="85" customWidth="1"/>
    <col min="3" max="4" width="14.85546875" style="85" customWidth="1"/>
    <col min="5" max="5" width="9.5703125" style="85" bestFit="1" customWidth="1"/>
    <col min="6" max="16384" width="9.140625" style="85"/>
  </cols>
  <sheetData>
    <row r="1" spans="1:7" ht="14.25" customHeight="1" x14ac:dyDescent="0.2">
      <c r="A1" s="88"/>
      <c r="B1" s="93" t="s">
        <v>305</v>
      </c>
      <c r="C1" s="207" t="str">
        <f>'ФИ-Почетна'!$C$18</f>
        <v>Макпетрол АД Скопје</v>
      </c>
      <c r="D1" s="207"/>
      <c r="E1" s="207"/>
    </row>
    <row r="2" spans="1:7" ht="12.75" customHeight="1" x14ac:dyDescent="0.2">
      <c r="A2" s="88"/>
      <c r="B2" s="93" t="s">
        <v>313</v>
      </c>
      <c r="C2" s="52" t="str">
        <f>'ФИ-Почетна'!$C$22</f>
        <v>01.01 - 30.06</v>
      </c>
      <c r="D2" s="54"/>
      <c r="E2" s="94"/>
    </row>
    <row r="3" spans="1:7" ht="14.25" customHeight="1" x14ac:dyDescent="0.2">
      <c r="A3" s="88"/>
      <c r="B3" s="86" t="s">
        <v>310</v>
      </c>
      <c r="C3" s="58">
        <v>2023</v>
      </c>
      <c r="D3" s="57"/>
      <c r="E3" s="88"/>
    </row>
    <row r="4" spans="1:7" x14ac:dyDescent="0.2">
      <c r="A4" s="88"/>
      <c r="B4" s="86" t="s">
        <v>314</v>
      </c>
      <c r="C4" s="58" t="str">
        <f>'ФИ-Почетна'!$C$20</f>
        <v>да</v>
      </c>
      <c r="D4" s="57"/>
      <c r="E4" s="88"/>
    </row>
    <row r="5" spans="1:7" x14ac:dyDescent="0.2">
      <c r="A5" s="88"/>
      <c r="B5" s="86"/>
      <c r="C5" s="58"/>
      <c r="D5" s="57"/>
      <c r="E5" s="88"/>
    </row>
    <row r="6" spans="1:7" ht="21.75" customHeight="1" x14ac:dyDescent="0.2">
      <c r="A6" s="88"/>
      <c r="B6" s="213" t="s">
        <v>19</v>
      </c>
      <c r="C6" s="213"/>
      <c r="D6" s="213"/>
      <c r="E6" s="95"/>
    </row>
    <row r="7" spans="1:7" ht="12.75" customHeight="1" x14ac:dyDescent="0.2">
      <c r="A7" s="88"/>
      <c r="B7" s="208" t="s">
        <v>372</v>
      </c>
      <c r="C7" s="208"/>
      <c r="D7" s="208"/>
      <c r="E7" s="95"/>
    </row>
    <row r="8" spans="1:7" ht="13.5" thickBot="1" x14ac:dyDescent="0.25">
      <c r="A8" s="88"/>
      <c r="B8" s="88"/>
      <c r="C8" s="209" t="s">
        <v>24</v>
      </c>
      <c r="D8" s="209"/>
      <c r="E8" s="209"/>
    </row>
    <row r="9" spans="1:7" ht="30" customHeight="1" thickTop="1" thickBot="1" x14ac:dyDescent="0.25">
      <c r="A9" s="211" t="s">
        <v>23</v>
      </c>
      <c r="B9" s="212" t="s">
        <v>22</v>
      </c>
      <c r="C9" s="96" t="s">
        <v>20</v>
      </c>
      <c r="D9" s="96" t="s">
        <v>36</v>
      </c>
      <c r="E9" s="96" t="s">
        <v>21</v>
      </c>
      <c r="G9" s="97"/>
    </row>
    <row r="10" spans="1:7" ht="65.25" customHeight="1" thickTop="1" thickBot="1" x14ac:dyDescent="0.25">
      <c r="A10" s="211"/>
      <c r="B10" s="212"/>
      <c r="C10" s="96" t="s">
        <v>220</v>
      </c>
      <c r="D10" s="96" t="s">
        <v>220</v>
      </c>
      <c r="E10" s="96" t="s">
        <v>221</v>
      </c>
      <c r="G10" s="97"/>
    </row>
    <row r="11" spans="1:7" ht="14.25" thickTop="1" thickBot="1" x14ac:dyDescent="0.25">
      <c r="A11" s="59">
        <v>1</v>
      </c>
      <c r="B11" s="98" t="s">
        <v>244</v>
      </c>
      <c r="C11" s="60">
        <f>C12+C18+C19</f>
        <v>16301821</v>
      </c>
      <c r="D11" s="60">
        <f>D12+D18+D19</f>
        <v>13868859</v>
      </c>
      <c r="E11" s="60">
        <f>IF(C11&lt;=0,0,D11/C11*100)</f>
        <v>85.075520090669627</v>
      </c>
      <c r="G11" s="92"/>
    </row>
    <row r="12" spans="1:7" ht="14.25" thickTop="1" thickBot="1" x14ac:dyDescent="0.25">
      <c r="A12" s="59">
        <v>2</v>
      </c>
      <c r="B12" s="80" t="s">
        <v>0</v>
      </c>
      <c r="C12" s="61">
        <f>SUM(C13:C14)</f>
        <v>16183156</v>
      </c>
      <c r="D12" s="61">
        <f>SUM(D13:D14)</f>
        <v>13823159</v>
      </c>
      <c r="E12" s="61">
        <f t="shared" ref="E12:E49" si="0">IF(C12&lt;=0,0,D12/C12*100)</f>
        <v>85.416954517400683</v>
      </c>
      <c r="G12" s="92"/>
    </row>
    <row r="13" spans="1:7" ht="14.25" thickTop="1" thickBot="1" x14ac:dyDescent="0.25">
      <c r="A13" s="59" t="s">
        <v>245</v>
      </c>
      <c r="B13" s="80" t="s">
        <v>12</v>
      </c>
      <c r="C13" s="174">
        <v>15324179</v>
      </c>
      <c r="D13" s="174">
        <v>13392765</v>
      </c>
      <c r="E13" s="61">
        <f t="shared" si="0"/>
        <v>87.39629705447841</v>
      </c>
      <c r="G13" s="92"/>
    </row>
    <row r="14" spans="1:7" ht="14.25" thickTop="1" thickBot="1" x14ac:dyDescent="0.25">
      <c r="A14" s="59" t="s">
        <v>246</v>
      </c>
      <c r="B14" s="80" t="s">
        <v>13</v>
      </c>
      <c r="C14" s="174">
        <v>858977</v>
      </c>
      <c r="D14" s="174">
        <v>430394</v>
      </c>
      <c r="E14" s="61">
        <f t="shared" si="0"/>
        <v>50.105416093795299</v>
      </c>
      <c r="G14" s="92"/>
    </row>
    <row r="15" spans="1:7" ht="14.25" thickTop="1" thickBot="1" x14ac:dyDescent="0.25">
      <c r="A15" s="59">
        <v>3</v>
      </c>
      <c r="B15" s="80" t="s">
        <v>11</v>
      </c>
      <c r="C15" s="63" t="s">
        <v>271</v>
      </c>
      <c r="D15" s="63" t="s">
        <v>271</v>
      </c>
      <c r="E15" s="63" t="s">
        <v>315</v>
      </c>
      <c r="G15" s="92"/>
    </row>
    <row r="16" spans="1:7" ht="27" thickTop="1" thickBot="1" x14ac:dyDescent="0.25">
      <c r="A16" s="59">
        <v>4</v>
      </c>
      <c r="B16" s="80" t="s">
        <v>268</v>
      </c>
      <c r="C16" s="62">
        <v>117793</v>
      </c>
      <c r="D16" s="62">
        <v>98803</v>
      </c>
      <c r="E16" s="61">
        <f t="shared" si="0"/>
        <v>83.878498722334953</v>
      </c>
      <c r="G16" s="92"/>
    </row>
    <row r="17" spans="1:7" ht="27" thickTop="1" thickBot="1" x14ac:dyDescent="0.25">
      <c r="A17" s="59">
        <v>5</v>
      </c>
      <c r="B17" s="80" t="s">
        <v>269</v>
      </c>
      <c r="C17" s="62">
        <v>102317</v>
      </c>
      <c r="D17" s="62">
        <v>94985</v>
      </c>
      <c r="E17" s="61">
        <f t="shared" si="0"/>
        <v>92.834035399786941</v>
      </c>
      <c r="G17" s="92"/>
    </row>
    <row r="18" spans="1:7" ht="14.25" thickTop="1" thickBot="1" x14ac:dyDescent="0.25">
      <c r="A18" s="59">
        <v>6</v>
      </c>
      <c r="B18" s="80" t="s">
        <v>270</v>
      </c>
      <c r="C18" s="62">
        <v>0</v>
      </c>
      <c r="D18" s="62">
        <v>0</v>
      </c>
      <c r="E18" s="61">
        <f t="shared" si="0"/>
        <v>0</v>
      </c>
      <c r="G18" s="92"/>
    </row>
    <row r="19" spans="1:7" ht="14.25" thickTop="1" thickBot="1" x14ac:dyDescent="0.25">
      <c r="A19" s="59">
        <v>7</v>
      </c>
      <c r="B19" s="81" t="s">
        <v>1</v>
      </c>
      <c r="C19" s="62">
        <v>118665</v>
      </c>
      <c r="D19" s="62">
        <v>45700</v>
      </c>
      <c r="E19" s="61">
        <f t="shared" si="0"/>
        <v>38.511776850798469</v>
      </c>
      <c r="G19" s="92"/>
    </row>
    <row r="20" spans="1:7" ht="14.25" thickTop="1" thickBot="1" x14ac:dyDescent="0.25">
      <c r="A20" s="59">
        <v>8</v>
      </c>
      <c r="B20" s="82" t="s">
        <v>247</v>
      </c>
      <c r="C20" s="60">
        <f>SUM(C21:C31)</f>
        <v>15802948</v>
      </c>
      <c r="D20" s="60">
        <f>SUM(D21:D31)</f>
        <v>13585604</v>
      </c>
      <c r="E20" s="60">
        <f t="shared" si="0"/>
        <v>85.968795189353273</v>
      </c>
      <c r="G20" s="92"/>
    </row>
    <row r="21" spans="1:7" ht="14.25" thickTop="1" thickBot="1" x14ac:dyDescent="0.25">
      <c r="A21" s="59">
        <v>9</v>
      </c>
      <c r="B21" s="81" t="s">
        <v>248</v>
      </c>
      <c r="C21" s="174">
        <v>14343836</v>
      </c>
      <c r="D21" s="174">
        <v>12049490</v>
      </c>
      <c r="E21" s="61">
        <f t="shared" si="0"/>
        <v>84.004655379495418</v>
      </c>
      <c r="G21" s="92"/>
    </row>
    <row r="22" spans="1:7" ht="14.25" thickTop="1" thickBot="1" x14ac:dyDescent="0.25">
      <c r="A22" s="59">
        <v>10</v>
      </c>
      <c r="B22" s="81" t="s">
        <v>272</v>
      </c>
      <c r="C22" s="174">
        <v>152337</v>
      </c>
      <c r="D22" s="174">
        <v>128044</v>
      </c>
      <c r="E22" s="61">
        <f t="shared" si="0"/>
        <v>84.053119071532194</v>
      </c>
      <c r="G22" s="92"/>
    </row>
    <row r="23" spans="1:7" ht="27" thickTop="1" thickBot="1" x14ac:dyDescent="0.25">
      <c r="A23" s="59">
        <v>11</v>
      </c>
      <c r="B23" s="81" t="s">
        <v>273</v>
      </c>
      <c r="C23" s="174">
        <v>0</v>
      </c>
      <c r="D23" s="174">
        <v>0</v>
      </c>
      <c r="E23" s="61">
        <f t="shared" si="0"/>
        <v>0</v>
      </c>
      <c r="G23" s="92"/>
    </row>
    <row r="24" spans="1:7" ht="14.25" thickTop="1" thickBot="1" x14ac:dyDescent="0.25">
      <c r="A24" s="59">
        <v>12</v>
      </c>
      <c r="B24" s="81" t="s">
        <v>274</v>
      </c>
      <c r="C24" s="174">
        <v>267775</v>
      </c>
      <c r="D24" s="174">
        <v>307407</v>
      </c>
      <c r="E24" s="61">
        <f t="shared" si="0"/>
        <v>114.80048548221455</v>
      </c>
      <c r="G24" s="92"/>
    </row>
    <row r="25" spans="1:7" ht="14.25" thickTop="1" thickBot="1" x14ac:dyDescent="0.25">
      <c r="A25" s="59">
        <v>13</v>
      </c>
      <c r="B25" s="81" t="s">
        <v>275</v>
      </c>
      <c r="C25" s="174">
        <v>107445</v>
      </c>
      <c r="D25" s="174">
        <v>110712</v>
      </c>
      <c r="E25" s="61">
        <f t="shared" si="0"/>
        <v>103.04062543626972</v>
      </c>
      <c r="G25" s="92"/>
    </row>
    <row r="26" spans="1:7" ht="14.25" thickTop="1" thickBot="1" x14ac:dyDescent="0.25">
      <c r="A26" s="59">
        <v>14</v>
      </c>
      <c r="B26" s="81" t="s">
        <v>2</v>
      </c>
      <c r="C26" s="174">
        <v>676487</v>
      </c>
      <c r="D26" s="174">
        <v>832589</v>
      </c>
      <c r="E26" s="61">
        <f t="shared" si="0"/>
        <v>123.07538799710859</v>
      </c>
      <c r="G26" s="92"/>
    </row>
    <row r="27" spans="1:7" ht="14.25" thickTop="1" thickBot="1" x14ac:dyDescent="0.25">
      <c r="A27" s="59">
        <v>15</v>
      </c>
      <c r="B27" s="80" t="s">
        <v>276</v>
      </c>
      <c r="C27" s="174">
        <v>132109</v>
      </c>
      <c r="D27" s="174">
        <v>136651</v>
      </c>
      <c r="E27" s="61">
        <f t="shared" si="0"/>
        <v>103.4380700784958</v>
      </c>
      <c r="G27" s="92"/>
    </row>
    <row r="28" spans="1:7" ht="14.25" thickTop="1" thickBot="1" x14ac:dyDescent="0.25">
      <c r="A28" s="59">
        <v>16</v>
      </c>
      <c r="B28" s="81" t="s">
        <v>277</v>
      </c>
      <c r="C28" s="174">
        <v>0</v>
      </c>
      <c r="D28" s="174">
        <v>0</v>
      </c>
      <c r="E28" s="61">
        <f t="shared" si="0"/>
        <v>0</v>
      </c>
      <c r="G28" s="92"/>
    </row>
    <row r="29" spans="1:7" ht="14.25" thickTop="1" thickBot="1" x14ac:dyDescent="0.25">
      <c r="A29" s="59">
        <v>17</v>
      </c>
      <c r="B29" s="80" t="s">
        <v>278</v>
      </c>
      <c r="C29" s="174">
        <v>47757</v>
      </c>
      <c r="D29" s="174">
        <v>528</v>
      </c>
      <c r="E29" s="61">
        <f t="shared" si="0"/>
        <v>1.105597085244048</v>
      </c>
      <c r="G29" s="92"/>
    </row>
    <row r="30" spans="1:7" ht="14.25" thickTop="1" thickBot="1" x14ac:dyDescent="0.25">
      <c r="A30" s="59">
        <v>18</v>
      </c>
      <c r="B30" s="81" t="s">
        <v>249</v>
      </c>
      <c r="C30" s="174">
        <v>0</v>
      </c>
      <c r="D30" s="174">
        <v>0</v>
      </c>
      <c r="E30" s="61">
        <f t="shared" si="0"/>
        <v>0</v>
      </c>
      <c r="G30" s="92"/>
    </row>
    <row r="31" spans="1:7" ht="14.25" thickTop="1" thickBot="1" x14ac:dyDescent="0.25">
      <c r="A31" s="59">
        <v>19</v>
      </c>
      <c r="B31" s="80" t="s">
        <v>279</v>
      </c>
      <c r="C31" s="174">
        <v>75202</v>
      </c>
      <c r="D31" s="174">
        <v>20183</v>
      </c>
      <c r="E31" s="61">
        <f t="shared" si="0"/>
        <v>26.83838195792665</v>
      </c>
      <c r="G31" s="92"/>
    </row>
    <row r="32" spans="1:7" ht="14.25" thickTop="1" thickBot="1" x14ac:dyDescent="0.25">
      <c r="A32" s="59">
        <v>20</v>
      </c>
      <c r="B32" s="82" t="s">
        <v>234</v>
      </c>
      <c r="C32" s="64">
        <f>C11-C20-C16+C17</f>
        <v>483397</v>
      </c>
      <c r="D32" s="64">
        <f>D11-D20-D16+D17</f>
        <v>279437</v>
      </c>
      <c r="E32" s="64">
        <f t="shared" si="0"/>
        <v>57.80693715517473</v>
      </c>
      <c r="G32" s="92"/>
    </row>
    <row r="33" spans="1:7" ht="14.25" thickTop="1" thickBot="1" x14ac:dyDescent="0.25">
      <c r="A33" s="59">
        <v>21</v>
      </c>
      <c r="B33" s="83" t="s">
        <v>3</v>
      </c>
      <c r="C33" s="64">
        <f>C34+C35+C36</f>
        <v>91777</v>
      </c>
      <c r="D33" s="64">
        <f>D34+D35+D36</f>
        <v>37757</v>
      </c>
      <c r="E33" s="60">
        <f t="shared" si="0"/>
        <v>41.139937021258049</v>
      </c>
      <c r="G33" s="92"/>
    </row>
    <row r="34" spans="1:7" ht="14.25" thickTop="1" thickBot="1" x14ac:dyDescent="0.25">
      <c r="A34" s="59" t="s">
        <v>287</v>
      </c>
      <c r="B34" s="80" t="s">
        <v>250</v>
      </c>
      <c r="C34" s="174">
        <v>91480</v>
      </c>
      <c r="D34" s="174">
        <v>37627</v>
      </c>
      <c r="E34" s="61">
        <f t="shared" si="0"/>
        <v>41.131394840402272</v>
      </c>
      <c r="G34" s="92"/>
    </row>
    <row r="35" spans="1:7" ht="14.25" thickTop="1" thickBot="1" x14ac:dyDescent="0.25">
      <c r="A35" s="59" t="s">
        <v>288</v>
      </c>
      <c r="B35" s="80" t="s">
        <v>251</v>
      </c>
      <c r="C35" s="174">
        <v>297</v>
      </c>
      <c r="D35" s="174">
        <v>130</v>
      </c>
      <c r="E35" s="61">
        <f t="shared" si="0"/>
        <v>43.771043771043772</v>
      </c>
      <c r="G35" s="92"/>
    </row>
    <row r="36" spans="1:7" ht="14.25" thickTop="1" thickBot="1" x14ac:dyDescent="0.25">
      <c r="A36" s="59" t="s">
        <v>289</v>
      </c>
      <c r="B36" s="80" t="s">
        <v>280</v>
      </c>
      <c r="C36" s="174">
        <v>0</v>
      </c>
      <c r="D36" s="174">
        <v>0</v>
      </c>
      <c r="E36" s="61">
        <f t="shared" si="0"/>
        <v>0</v>
      </c>
      <c r="G36" s="92"/>
    </row>
    <row r="37" spans="1:7" ht="14.25" thickTop="1" thickBot="1" x14ac:dyDescent="0.25">
      <c r="A37" s="59">
        <v>22</v>
      </c>
      <c r="B37" s="83" t="s">
        <v>4</v>
      </c>
      <c r="C37" s="60">
        <f>C38+C39+C40</f>
        <v>28095</v>
      </c>
      <c r="D37" s="60">
        <f>D38+D39+D40</f>
        <v>47450</v>
      </c>
      <c r="E37" s="60">
        <f t="shared" si="0"/>
        <v>168.89126179035415</v>
      </c>
      <c r="G37" s="92"/>
    </row>
    <row r="38" spans="1:7" ht="14.25" thickTop="1" thickBot="1" x14ac:dyDescent="0.25">
      <c r="A38" s="59" t="s">
        <v>290</v>
      </c>
      <c r="B38" s="80" t="s">
        <v>252</v>
      </c>
      <c r="C38" s="174">
        <v>6785</v>
      </c>
      <c r="D38" s="174">
        <v>7417</v>
      </c>
      <c r="E38" s="61">
        <f t="shared" si="0"/>
        <v>109.31466470154754</v>
      </c>
      <c r="G38" s="92"/>
    </row>
    <row r="39" spans="1:7" ht="14.25" thickTop="1" thickBot="1" x14ac:dyDescent="0.25">
      <c r="A39" s="59" t="s">
        <v>291</v>
      </c>
      <c r="B39" s="80" t="s">
        <v>253</v>
      </c>
      <c r="C39" s="174">
        <v>2</v>
      </c>
      <c r="D39" s="174">
        <v>96</v>
      </c>
      <c r="E39" s="61">
        <f t="shared" si="0"/>
        <v>4800</v>
      </c>
      <c r="G39" s="92"/>
    </row>
    <row r="40" spans="1:7" ht="14.25" thickTop="1" thickBot="1" x14ac:dyDescent="0.25">
      <c r="A40" s="59" t="s">
        <v>292</v>
      </c>
      <c r="B40" s="80" t="s">
        <v>281</v>
      </c>
      <c r="C40" s="174">
        <v>21308</v>
      </c>
      <c r="D40" s="174">
        <v>39937</v>
      </c>
      <c r="E40" s="61">
        <f t="shared" si="0"/>
        <v>187.42725736812466</v>
      </c>
      <c r="G40" s="92"/>
    </row>
    <row r="41" spans="1:7" ht="14.25" thickTop="1" thickBot="1" x14ac:dyDescent="0.25">
      <c r="A41" s="59">
        <v>23</v>
      </c>
      <c r="B41" s="82" t="s">
        <v>283</v>
      </c>
      <c r="C41" s="60">
        <f>C32+C33-C37</f>
        <v>547079</v>
      </c>
      <c r="D41" s="60">
        <f>D32+D33-D37</f>
        <v>269744</v>
      </c>
      <c r="E41" s="60">
        <f t="shared" si="0"/>
        <v>49.306224512364757</v>
      </c>
      <c r="G41" s="92"/>
    </row>
    <row r="42" spans="1:7" ht="14.25" thickTop="1" thickBot="1" x14ac:dyDescent="0.25">
      <c r="A42" s="59">
        <v>24</v>
      </c>
      <c r="B42" s="80" t="s">
        <v>282</v>
      </c>
      <c r="C42" s="62">
        <v>0</v>
      </c>
      <c r="D42" s="62">
        <v>0</v>
      </c>
      <c r="E42" s="61">
        <f t="shared" si="0"/>
        <v>0</v>
      </c>
      <c r="G42" s="92"/>
    </row>
    <row r="43" spans="1:7" ht="14.25" thickTop="1" thickBot="1" x14ac:dyDescent="0.25">
      <c r="A43" s="59">
        <v>25</v>
      </c>
      <c r="B43" s="82" t="s">
        <v>15</v>
      </c>
      <c r="C43" s="60">
        <f>C41+C42</f>
        <v>547079</v>
      </c>
      <c r="D43" s="60">
        <f>D41+D42</f>
        <v>269744</v>
      </c>
      <c r="E43" s="60">
        <f t="shared" si="0"/>
        <v>49.306224512364757</v>
      </c>
    </row>
    <row r="44" spans="1:7" ht="14.25" thickTop="1" thickBot="1" x14ac:dyDescent="0.25">
      <c r="A44" s="59">
        <v>26</v>
      </c>
      <c r="B44" s="81" t="s">
        <v>5</v>
      </c>
      <c r="C44" s="62">
        <v>55763.341999999997</v>
      </c>
      <c r="D44" s="62">
        <v>30553</v>
      </c>
      <c r="E44" s="61">
        <f t="shared" si="0"/>
        <v>54.790475075902023</v>
      </c>
    </row>
    <row r="45" spans="1:7" ht="14.25" thickTop="1" thickBot="1" x14ac:dyDescent="0.25">
      <c r="A45" s="59">
        <v>27</v>
      </c>
      <c r="B45" s="82" t="s">
        <v>18</v>
      </c>
      <c r="C45" s="60">
        <f>C43-C44</f>
        <v>491315.658</v>
      </c>
      <c r="D45" s="60">
        <f>D43-D44</f>
        <v>239191</v>
      </c>
      <c r="E45" s="60">
        <f t="shared" si="0"/>
        <v>48.683773070387268</v>
      </c>
    </row>
    <row r="46" spans="1:7" ht="14.25" thickTop="1" thickBot="1" x14ac:dyDescent="0.25">
      <c r="A46" s="59">
        <v>28</v>
      </c>
      <c r="B46" s="83" t="s">
        <v>6</v>
      </c>
      <c r="C46" s="62">
        <v>0</v>
      </c>
      <c r="D46" s="62">
        <v>0</v>
      </c>
      <c r="E46" s="61">
        <f t="shared" si="0"/>
        <v>0</v>
      </c>
    </row>
    <row r="47" spans="1:7" ht="27" thickTop="1" thickBot="1" x14ac:dyDescent="0.25">
      <c r="A47" s="59">
        <v>29</v>
      </c>
      <c r="B47" s="82" t="s">
        <v>284</v>
      </c>
      <c r="C47" s="60">
        <f>C45-C46</f>
        <v>491315.658</v>
      </c>
      <c r="D47" s="60">
        <f>D45-D46</f>
        <v>239191</v>
      </c>
      <c r="E47" s="60">
        <f t="shared" si="0"/>
        <v>48.683773070387268</v>
      </c>
    </row>
    <row r="48" spans="1:7" ht="14.25" thickTop="1" thickBot="1" x14ac:dyDescent="0.25">
      <c r="A48" s="59">
        <v>30</v>
      </c>
      <c r="B48" s="80" t="s">
        <v>285</v>
      </c>
      <c r="C48" s="62">
        <v>5940</v>
      </c>
      <c r="D48" s="62">
        <v>0</v>
      </c>
      <c r="E48" s="61">
        <f t="shared" si="0"/>
        <v>0</v>
      </c>
    </row>
    <row r="49" spans="1:5" ht="14.25" thickTop="1" thickBot="1" x14ac:dyDescent="0.25">
      <c r="A49" s="59">
        <v>31</v>
      </c>
      <c r="B49" s="82" t="s">
        <v>286</v>
      </c>
      <c r="C49" s="60">
        <f>C45+C48</f>
        <v>497255.658</v>
      </c>
      <c r="D49" s="60">
        <f>D45+D48</f>
        <v>239191</v>
      </c>
      <c r="E49" s="60">
        <f t="shared" si="0"/>
        <v>48.102217873607387</v>
      </c>
    </row>
    <row r="50" spans="1:5" ht="13.5" thickTop="1" x14ac:dyDescent="0.2">
      <c r="A50" s="88"/>
      <c r="B50" s="88"/>
      <c r="C50" s="88"/>
      <c r="D50" s="88"/>
      <c r="E50" s="88"/>
    </row>
    <row r="51" spans="1:5" x14ac:dyDescent="0.2">
      <c r="A51" s="88"/>
      <c r="B51" s="88"/>
      <c r="C51" s="88"/>
      <c r="D51" s="88"/>
      <c r="E51" s="88"/>
    </row>
    <row r="52" spans="1:5" x14ac:dyDescent="0.2">
      <c r="A52" s="88"/>
      <c r="B52" s="88"/>
      <c r="C52" s="88"/>
      <c r="D52" s="88"/>
      <c r="E52" s="88"/>
    </row>
    <row r="53" spans="1:5" x14ac:dyDescent="0.2">
      <c r="A53" s="88"/>
      <c r="B53" s="88"/>
      <c r="C53" s="88"/>
      <c r="D53" s="88"/>
      <c r="E53" s="88"/>
    </row>
    <row r="54" spans="1:5" x14ac:dyDescent="0.2">
      <c r="A54" s="88"/>
      <c r="B54" s="88"/>
      <c r="C54" s="88"/>
      <c r="D54" s="88"/>
      <c r="E54" s="88"/>
    </row>
  </sheetData>
  <sheetProtection selectLockedCells="1"/>
  <mergeCells count="6">
    <mergeCell ref="C1:E1"/>
    <mergeCell ref="C8:E8"/>
    <mergeCell ref="A9:A10"/>
    <mergeCell ref="B9:B10"/>
    <mergeCell ref="B6:D6"/>
    <mergeCell ref="B7:D7"/>
  </mergeCells>
  <phoneticPr fontId="0" type="noConversion"/>
  <printOptions horizontalCentered="1"/>
  <pageMargins left="0.15748031496062992" right="0.15748031496062992" top="0.39370078740157483" bottom="0.31496062992125984" header="0.15748031496062992" footer="0.19685039370078741"/>
  <pageSetup paperSize="9" scale="94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59"/>
  <sheetViews>
    <sheetView zoomScale="85" zoomScaleNormal="85" workbookViewId="0">
      <selection activeCell="A5" sqref="A5:C5"/>
    </sheetView>
  </sheetViews>
  <sheetFormatPr defaultRowHeight="12.75" x14ac:dyDescent="0.2"/>
  <cols>
    <col min="1" max="1" width="69.28515625" style="3" customWidth="1"/>
    <col min="2" max="2" width="14.5703125" style="3" customWidth="1"/>
    <col min="3" max="3" width="15.28515625" style="3" customWidth="1"/>
    <col min="4" max="4" width="12.7109375" style="3" customWidth="1"/>
    <col min="5" max="16384" width="9.140625" style="3"/>
  </cols>
  <sheetData>
    <row r="1" spans="1:9" x14ac:dyDescent="0.2">
      <c r="A1" s="51" t="s">
        <v>305</v>
      </c>
      <c r="B1" s="207" t="str">
        <f>'ФИ-Почетна'!$C$18</f>
        <v>Макпетрол АД Скопје</v>
      </c>
      <c r="C1" s="207"/>
      <c r="D1" s="207"/>
    </row>
    <row r="2" spans="1:9" x14ac:dyDescent="0.2">
      <c r="A2" s="51" t="s">
        <v>313</v>
      </c>
      <c r="B2" s="52" t="str">
        <f>'ФИ-Почетна'!$C$22</f>
        <v>01.01 - 30.06</v>
      </c>
      <c r="C2" s="53"/>
      <c r="D2" s="54"/>
      <c r="E2" s="6"/>
      <c r="F2" s="6"/>
      <c r="G2" s="6"/>
    </row>
    <row r="3" spans="1:9" ht="12.75" customHeight="1" x14ac:dyDescent="0.2">
      <c r="A3" s="55" t="s">
        <v>310</v>
      </c>
      <c r="B3" s="56">
        <v>2023</v>
      </c>
      <c r="C3" s="53"/>
      <c r="D3" s="57"/>
      <c r="E3" s="7"/>
      <c r="F3" s="7"/>
    </row>
    <row r="4" spans="1:9" ht="14.25" customHeight="1" x14ac:dyDescent="0.2">
      <c r="A4" s="55" t="s">
        <v>314</v>
      </c>
      <c r="B4" s="58" t="str">
        <f>'ФИ-Почетна'!$C$20</f>
        <v>да</v>
      </c>
      <c r="C4" s="57"/>
      <c r="D4" s="57"/>
    </row>
    <row r="5" spans="1:9" ht="18.75" customHeight="1" x14ac:dyDescent="0.25">
      <c r="A5" s="215" t="s">
        <v>111</v>
      </c>
      <c r="B5" s="215"/>
      <c r="C5" s="215"/>
      <c r="D5" s="2"/>
    </row>
    <row r="6" spans="1:9" ht="14.25" customHeight="1" x14ac:dyDescent="0.2">
      <c r="A6" s="2"/>
      <c r="B6" s="2"/>
      <c r="C6" s="2"/>
      <c r="D6" s="2"/>
    </row>
    <row r="7" spans="1:9" ht="14.25" customHeight="1" thickBot="1" x14ac:dyDescent="0.25">
      <c r="A7" s="2"/>
      <c r="B7" s="25"/>
      <c r="C7" s="214" t="s">
        <v>24</v>
      </c>
      <c r="D7" s="214"/>
      <c r="E7" s="8"/>
    </row>
    <row r="8" spans="1:9" s="9" customFormat="1" ht="41.25" customHeight="1" thickTop="1" thickBot="1" x14ac:dyDescent="0.25">
      <c r="A8" s="12" t="s">
        <v>22</v>
      </c>
      <c r="B8" s="12" t="s">
        <v>20</v>
      </c>
      <c r="C8" s="12" t="s">
        <v>36</v>
      </c>
      <c r="D8" s="13" t="s">
        <v>21</v>
      </c>
    </row>
    <row r="9" spans="1:9" ht="14.25" thickTop="1" thickBot="1" x14ac:dyDescent="0.25">
      <c r="A9" s="31" t="s">
        <v>65</v>
      </c>
      <c r="B9" s="32">
        <f>B10+SUM(B12:B28)</f>
        <v>-240852</v>
      </c>
      <c r="C9" s="32">
        <f>C10+SUM(C12:C28)</f>
        <v>179305</v>
      </c>
      <c r="D9" s="32">
        <f>IF(B9&lt;=0,0,C9/B9*100)</f>
        <v>0</v>
      </c>
    </row>
    <row r="10" spans="1:9" ht="15.75" customHeight="1" thickTop="1" thickBot="1" x14ac:dyDescent="0.25">
      <c r="A10" s="4" t="s">
        <v>47</v>
      </c>
      <c r="B10" s="170">
        <v>491316</v>
      </c>
      <c r="C10" s="170">
        <v>239191</v>
      </c>
      <c r="D10" s="99">
        <f>IF(B10&lt;=0,0,C10/B10*100)</f>
        <v>48.683739182114969</v>
      </c>
      <c r="G10" s="10"/>
      <c r="H10" s="10"/>
      <c r="I10" s="10"/>
    </row>
    <row r="11" spans="1:9" ht="15.75" customHeight="1" thickTop="1" thickBot="1" x14ac:dyDescent="0.25">
      <c r="A11" s="100" t="s">
        <v>61</v>
      </c>
      <c r="B11" s="26"/>
      <c r="C11" s="26"/>
      <c r="D11" s="99"/>
      <c r="G11" s="10"/>
      <c r="H11" s="10"/>
      <c r="I11" s="10"/>
    </row>
    <row r="12" spans="1:9" ht="15.75" customHeight="1" thickTop="1" thickBot="1" x14ac:dyDescent="0.25">
      <c r="A12" s="27" t="s">
        <v>31</v>
      </c>
      <c r="B12" s="170">
        <v>132109</v>
      </c>
      <c r="C12" s="170">
        <v>136651</v>
      </c>
      <c r="D12" s="99">
        <f t="shared" ref="D12:D28" si="0">IF(B12&lt;=0,0,C12/B12*100)</f>
        <v>103.4380700784958</v>
      </c>
      <c r="G12" s="10"/>
      <c r="H12" s="10"/>
      <c r="I12" s="10"/>
    </row>
    <row r="13" spans="1:9" ht="15.75" customHeight="1" thickTop="1" thickBot="1" x14ac:dyDescent="0.25">
      <c r="A13" s="27" t="s">
        <v>68</v>
      </c>
      <c r="B13" s="170">
        <v>0</v>
      </c>
      <c r="C13" s="170">
        <v>0</v>
      </c>
      <c r="D13" s="99">
        <f t="shared" si="0"/>
        <v>0</v>
      </c>
      <c r="G13" s="10"/>
      <c r="H13" s="10"/>
      <c r="I13" s="10"/>
    </row>
    <row r="14" spans="1:9" ht="15.75" customHeight="1" thickTop="1" thickBot="1" x14ac:dyDescent="0.25">
      <c r="A14" s="27" t="s">
        <v>48</v>
      </c>
      <c r="B14" s="170">
        <v>-300516</v>
      </c>
      <c r="C14" s="170">
        <v>-36171</v>
      </c>
      <c r="D14" s="99">
        <f t="shared" si="0"/>
        <v>0</v>
      </c>
      <c r="G14" s="10"/>
      <c r="H14" s="10"/>
      <c r="I14" s="10"/>
    </row>
    <row r="15" spans="1:9" ht="15.75" customHeight="1" thickTop="1" thickBot="1" x14ac:dyDescent="0.25">
      <c r="A15" s="27" t="s">
        <v>49</v>
      </c>
      <c r="B15" s="170">
        <v>-248519</v>
      </c>
      <c r="C15" s="170">
        <v>129082</v>
      </c>
      <c r="D15" s="99">
        <f t="shared" si="0"/>
        <v>0</v>
      </c>
      <c r="G15" s="10"/>
      <c r="H15" s="10"/>
      <c r="I15" s="10"/>
    </row>
    <row r="16" spans="1:9" ht="15.75" customHeight="1" thickTop="1" thickBot="1" x14ac:dyDescent="0.25">
      <c r="A16" s="27" t="s">
        <v>50</v>
      </c>
      <c r="B16" s="170">
        <v>-160131</v>
      </c>
      <c r="C16" s="170">
        <v>905560</v>
      </c>
      <c r="D16" s="99">
        <f t="shared" si="0"/>
        <v>0</v>
      </c>
      <c r="G16" s="10"/>
      <c r="H16" s="10"/>
      <c r="I16" s="10"/>
    </row>
    <row r="17" spans="1:9" ht="15.75" customHeight="1" thickTop="1" thickBot="1" x14ac:dyDescent="0.25">
      <c r="A17" s="27" t="s">
        <v>51</v>
      </c>
      <c r="B17" s="170">
        <v>100066</v>
      </c>
      <c r="C17" s="170">
        <v>-380494</v>
      </c>
      <c r="D17" s="99">
        <f t="shared" si="0"/>
        <v>-380.24303959386805</v>
      </c>
      <c r="G17" s="10"/>
      <c r="H17" s="10"/>
      <c r="I17" s="10"/>
    </row>
    <row r="18" spans="1:9" ht="15.75" customHeight="1" thickTop="1" thickBot="1" x14ac:dyDescent="0.25">
      <c r="A18" s="27" t="s">
        <v>52</v>
      </c>
      <c r="B18" s="170">
        <v>48532</v>
      </c>
      <c r="C18" s="170">
        <v>106584</v>
      </c>
      <c r="D18" s="99">
        <f t="shared" si="0"/>
        <v>219.61592351438227</v>
      </c>
      <c r="G18" s="10"/>
      <c r="H18" s="10"/>
      <c r="I18" s="10"/>
    </row>
    <row r="19" spans="1:9" ht="15.75" customHeight="1" thickTop="1" thickBot="1" x14ac:dyDescent="0.25">
      <c r="A19" s="27" t="s">
        <v>53</v>
      </c>
      <c r="B19" s="170">
        <v>31055</v>
      </c>
      <c r="C19" s="170">
        <v>-44984</v>
      </c>
      <c r="D19" s="99">
        <f t="shared" si="0"/>
        <v>-144.8526807277411</v>
      </c>
      <c r="G19" s="10"/>
      <c r="H19" s="10"/>
      <c r="I19" s="10"/>
    </row>
    <row r="20" spans="1:9" ht="15.75" customHeight="1" thickTop="1" thickBot="1" x14ac:dyDescent="0.25">
      <c r="A20" s="27" t="s">
        <v>54</v>
      </c>
      <c r="B20" s="170">
        <v>110701</v>
      </c>
      <c r="C20" s="170">
        <v>-591210</v>
      </c>
      <c r="D20" s="99">
        <f t="shared" si="0"/>
        <v>-534.06021625820904</v>
      </c>
      <c r="G20" s="10"/>
      <c r="H20" s="10"/>
      <c r="I20" s="10"/>
    </row>
    <row r="21" spans="1:9" ht="16.5" customHeight="1" thickTop="1" thickBot="1" x14ac:dyDescent="0.25">
      <c r="A21" s="27" t="s">
        <v>55</v>
      </c>
      <c r="B21" s="170">
        <v>-336439</v>
      </c>
      <c r="C21" s="170">
        <v>-111205</v>
      </c>
      <c r="D21" s="99">
        <f t="shared" si="0"/>
        <v>0</v>
      </c>
      <c r="G21" s="10"/>
      <c r="H21" s="10"/>
      <c r="I21" s="10"/>
    </row>
    <row r="22" spans="1:9" ht="15.75" customHeight="1" thickTop="1" thickBot="1" x14ac:dyDescent="0.25">
      <c r="A22" s="27" t="s">
        <v>56</v>
      </c>
      <c r="B22" s="170">
        <v>408</v>
      </c>
      <c r="C22" s="170">
        <v>-9586</v>
      </c>
      <c r="D22" s="99">
        <f t="shared" si="0"/>
        <v>-2349.5098039215686</v>
      </c>
      <c r="G22" s="10"/>
      <c r="H22" s="10"/>
      <c r="I22" s="10"/>
    </row>
    <row r="23" spans="1:9" ht="15.75" customHeight="1" thickTop="1" thickBot="1" x14ac:dyDescent="0.25">
      <c r="A23" s="27" t="s">
        <v>62</v>
      </c>
      <c r="B23" s="170">
        <v>-45352</v>
      </c>
      <c r="C23" s="170">
        <v>-1306</v>
      </c>
      <c r="D23" s="99">
        <f t="shared" si="0"/>
        <v>0</v>
      </c>
      <c r="G23" s="10"/>
      <c r="H23" s="10"/>
      <c r="I23" s="10"/>
    </row>
    <row r="24" spans="1:9" ht="15.75" customHeight="1" thickTop="1" thickBot="1" x14ac:dyDescent="0.25">
      <c r="A24" s="27" t="s">
        <v>63</v>
      </c>
      <c r="B24" s="170">
        <v>-40920</v>
      </c>
      <c r="C24" s="170">
        <v>-33000</v>
      </c>
      <c r="D24" s="99">
        <f t="shared" si="0"/>
        <v>0</v>
      </c>
    </row>
    <row r="25" spans="1:9" ht="15.75" customHeight="1" thickTop="1" thickBot="1" x14ac:dyDescent="0.25">
      <c r="A25" s="27" t="s">
        <v>64</v>
      </c>
      <c r="B25" s="170">
        <v>0</v>
      </c>
      <c r="C25" s="170">
        <v>0</v>
      </c>
      <c r="D25" s="99">
        <f t="shared" si="0"/>
        <v>0</v>
      </c>
    </row>
    <row r="26" spans="1:9" ht="15.75" customHeight="1" thickTop="1" thickBot="1" x14ac:dyDescent="0.25">
      <c r="A26" s="27" t="s">
        <v>66</v>
      </c>
      <c r="B26" s="170">
        <v>-23162</v>
      </c>
      <c r="C26" s="170">
        <v>-941</v>
      </c>
      <c r="D26" s="99">
        <f t="shared" si="0"/>
        <v>0</v>
      </c>
    </row>
    <row r="27" spans="1:9" ht="15.75" customHeight="1" thickTop="1" thickBot="1" x14ac:dyDescent="0.25">
      <c r="A27" s="27" t="s">
        <v>67</v>
      </c>
      <c r="B27" s="170"/>
      <c r="C27" s="170">
        <v>0</v>
      </c>
      <c r="D27" s="99">
        <f t="shared" si="0"/>
        <v>0</v>
      </c>
    </row>
    <row r="28" spans="1:9" ht="15.75" customHeight="1" thickTop="1" thickBot="1" x14ac:dyDescent="0.25">
      <c r="A28" s="27" t="s">
        <v>92</v>
      </c>
      <c r="B28" s="170"/>
      <c r="C28" s="170">
        <v>-128866</v>
      </c>
      <c r="D28" s="99">
        <f t="shared" si="0"/>
        <v>0</v>
      </c>
    </row>
    <row r="29" spans="1:9" ht="15.75" customHeight="1" thickTop="1" thickBot="1" x14ac:dyDescent="0.25">
      <c r="A29" s="31" t="s">
        <v>80</v>
      </c>
      <c r="B29" s="32">
        <f>SUM(B30:B38)</f>
        <v>-49911</v>
      </c>
      <c r="C29" s="32">
        <f>SUM(C30:C38)</f>
        <v>-92618</v>
      </c>
      <c r="D29" s="101">
        <f>IF(B29&lt;=0,0,C29/B29*100)</f>
        <v>0</v>
      </c>
    </row>
    <row r="30" spans="1:9" ht="18" customHeight="1" thickTop="1" thickBot="1" x14ac:dyDescent="0.25">
      <c r="A30" s="27" t="s">
        <v>93</v>
      </c>
      <c r="B30" s="170">
        <v>-234484</v>
      </c>
      <c r="C30" s="170">
        <v>-168155</v>
      </c>
      <c r="D30" s="99">
        <f>IF(B30&lt;=0,0,C30/B30*100)</f>
        <v>0</v>
      </c>
    </row>
    <row r="31" spans="1:9" ht="16.5" customHeight="1" thickTop="1" thickBot="1" x14ac:dyDescent="0.25">
      <c r="A31" s="27" t="s">
        <v>94</v>
      </c>
      <c r="B31" s="170">
        <v>74198</v>
      </c>
      <c r="C31" s="170">
        <v>976</v>
      </c>
      <c r="D31" s="99">
        <f t="shared" ref="D31:D38" si="1">IF(B31&lt;=0,0,C31/B31*100)</f>
        <v>1.3153993369093506</v>
      </c>
    </row>
    <row r="32" spans="1:9" ht="27" thickTop="1" thickBot="1" x14ac:dyDescent="0.25">
      <c r="A32" s="27" t="s">
        <v>98</v>
      </c>
      <c r="B32" s="170">
        <v>23452</v>
      </c>
      <c r="C32" s="170">
        <v>0</v>
      </c>
      <c r="D32" s="99">
        <f t="shared" si="1"/>
        <v>0</v>
      </c>
    </row>
    <row r="33" spans="1:4" ht="31.5" customHeight="1" thickTop="1" thickBot="1" x14ac:dyDescent="0.25">
      <c r="A33" s="27" t="s">
        <v>97</v>
      </c>
      <c r="B33" s="170">
        <v>0</v>
      </c>
      <c r="C33" s="170">
        <v>0</v>
      </c>
      <c r="D33" s="99">
        <f t="shared" si="1"/>
        <v>0</v>
      </c>
    </row>
    <row r="34" spans="1:4" ht="27" thickTop="1" thickBot="1" x14ac:dyDescent="0.25">
      <c r="A34" s="27" t="s">
        <v>99</v>
      </c>
      <c r="B34" s="170">
        <v>-636</v>
      </c>
      <c r="C34" s="170">
        <v>0</v>
      </c>
      <c r="D34" s="99">
        <f t="shared" si="1"/>
        <v>0</v>
      </c>
    </row>
    <row r="35" spans="1:4" ht="27" thickTop="1" thickBot="1" x14ac:dyDescent="0.25">
      <c r="A35" s="27" t="s">
        <v>100</v>
      </c>
      <c r="B35" s="170">
        <v>1287</v>
      </c>
      <c r="C35" s="170">
        <v>318</v>
      </c>
      <c r="D35" s="99">
        <f t="shared" si="1"/>
        <v>24.708624708624708</v>
      </c>
    </row>
    <row r="36" spans="1:4" ht="14.25" thickTop="1" thickBot="1" x14ac:dyDescent="0.25">
      <c r="A36" s="27" t="s">
        <v>101</v>
      </c>
      <c r="B36" s="170">
        <v>45352</v>
      </c>
      <c r="C36" s="170">
        <v>1306</v>
      </c>
      <c r="D36" s="99">
        <f t="shared" si="1"/>
        <v>2.879696595519492</v>
      </c>
    </row>
    <row r="37" spans="1:4" ht="14.25" thickTop="1" thickBot="1" x14ac:dyDescent="0.25">
      <c r="A37" s="27" t="s">
        <v>102</v>
      </c>
      <c r="B37" s="170">
        <v>40920</v>
      </c>
      <c r="C37" s="170">
        <v>33000</v>
      </c>
      <c r="D37" s="99">
        <f t="shared" si="1"/>
        <v>80.645161290322577</v>
      </c>
    </row>
    <row r="38" spans="1:4" ht="14.25" thickTop="1" thickBot="1" x14ac:dyDescent="0.25">
      <c r="A38" s="27" t="s">
        <v>103</v>
      </c>
      <c r="B38" s="170"/>
      <c r="C38" s="170">
        <v>39937</v>
      </c>
      <c r="D38" s="99">
        <f t="shared" si="1"/>
        <v>0</v>
      </c>
    </row>
    <row r="39" spans="1:4" ht="14.25" thickTop="1" thickBot="1" x14ac:dyDescent="0.25">
      <c r="A39" s="31" t="s">
        <v>104</v>
      </c>
      <c r="B39" s="32">
        <f>SUM(B40:B46)</f>
        <v>152399</v>
      </c>
      <c r="C39" s="32">
        <f>SUM(C40:C46)</f>
        <v>-305086</v>
      </c>
      <c r="D39" s="101">
        <f>IF(B39&lt;=0,0,C39/B39*100)</f>
        <v>-200.18897761796336</v>
      </c>
    </row>
    <row r="40" spans="1:4" ht="27" thickTop="1" thickBot="1" x14ac:dyDescent="0.25">
      <c r="A40" s="27" t="s">
        <v>107</v>
      </c>
      <c r="B40" s="170">
        <v>0</v>
      </c>
      <c r="C40" s="170">
        <v>0</v>
      </c>
      <c r="D40" s="99">
        <f>IF(B40&lt;=0,0,C40/B40*100)</f>
        <v>0</v>
      </c>
    </row>
    <row r="41" spans="1:4" ht="14.25" thickTop="1" thickBot="1" x14ac:dyDescent="0.25">
      <c r="A41" s="27" t="s">
        <v>108</v>
      </c>
      <c r="B41" s="170">
        <v>-4821218</v>
      </c>
      <c r="C41" s="170">
        <v>-1752386</v>
      </c>
      <c r="D41" s="99">
        <f t="shared" ref="D41:D49" si="2">IF(B41&lt;=0,0,C41/B41*100)</f>
        <v>0</v>
      </c>
    </row>
    <row r="42" spans="1:4" ht="27" thickTop="1" thickBot="1" x14ac:dyDescent="0.25">
      <c r="A42" s="27" t="s">
        <v>109</v>
      </c>
      <c r="B42" s="170">
        <v>4973617</v>
      </c>
      <c r="C42" s="170">
        <v>1447300</v>
      </c>
      <c r="D42" s="99">
        <f t="shared" si="2"/>
        <v>29.099546667948097</v>
      </c>
    </row>
    <row r="43" spans="1:4" ht="14.25" thickTop="1" thickBot="1" x14ac:dyDescent="0.25">
      <c r="A43" s="27" t="s">
        <v>57</v>
      </c>
      <c r="B43" s="170">
        <v>0</v>
      </c>
      <c r="C43" s="170">
        <v>0</v>
      </c>
      <c r="D43" s="99">
        <f t="shared" si="2"/>
        <v>0</v>
      </c>
    </row>
    <row r="44" spans="1:4" ht="14.25" thickTop="1" thickBot="1" x14ac:dyDescent="0.25">
      <c r="A44" s="27" t="s">
        <v>58</v>
      </c>
      <c r="B44" s="170">
        <v>0</v>
      </c>
      <c r="C44" s="170">
        <v>0</v>
      </c>
      <c r="D44" s="99">
        <f t="shared" si="2"/>
        <v>0</v>
      </c>
    </row>
    <row r="45" spans="1:4" ht="14.25" thickTop="1" thickBot="1" x14ac:dyDescent="0.25">
      <c r="A45" s="27" t="s">
        <v>224</v>
      </c>
      <c r="B45" s="170">
        <v>0</v>
      </c>
      <c r="C45" s="170">
        <v>0</v>
      </c>
      <c r="D45" s="99">
        <f t="shared" si="2"/>
        <v>0</v>
      </c>
    </row>
    <row r="46" spans="1:4" ht="16.5" customHeight="1" thickTop="1" thickBot="1" x14ac:dyDescent="0.25">
      <c r="A46" s="27" t="s">
        <v>110</v>
      </c>
      <c r="B46" s="170">
        <v>0</v>
      </c>
      <c r="C46" s="170">
        <v>0</v>
      </c>
      <c r="D46" s="99">
        <f t="shared" si="2"/>
        <v>0</v>
      </c>
    </row>
    <row r="47" spans="1:4" ht="14.25" thickTop="1" thickBot="1" x14ac:dyDescent="0.25">
      <c r="A47" s="31" t="s">
        <v>59</v>
      </c>
      <c r="B47" s="32">
        <f>B9+B29+B39</f>
        <v>-138364</v>
      </c>
      <c r="C47" s="32">
        <f>C9+C29+C39</f>
        <v>-218399</v>
      </c>
      <c r="D47" s="32">
        <f t="shared" si="2"/>
        <v>0</v>
      </c>
    </row>
    <row r="48" spans="1:4" ht="14.25" thickTop="1" thickBot="1" x14ac:dyDescent="0.25">
      <c r="A48" s="4" t="s">
        <v>60</v>
      </c>
      <c r="B48" s="28">
        <v>314768</v>
      </c>
      <c r="C48" s="28">
        <v>409648</v>
      </c>
      <c r="D48" s="99">
        <f t="shared" si="2"/>
        <v>130.14283535810503</v>
      </c>
    </row>
    <row r="49" spans="1:4" ht="14.25" thickTop="1" thickBot="1" x14ac:dyDescent="0.25">
      <c r="A49" s="31" t="s">
        <v>226</v>
      </c>
      <c r="B49" s="32">
        <f>B47+B48</f>
        <v>176404</v>
      </c>
      <c r="C49" s="32">
        <f>C47+C48</f>
        <v>191249</v>
      </c>
      <c r="D49" s="32">
        <f t="shared" si="2"/>
        <v>108.41534205573571</v>
      </c>
    </row>
    <row r="50" spans="1:4" ht="13.5" thickTop="1" x14ac:dyDescent="0.2">
      <c r="A50" s="2"/>
      <c r="B50" s="2"/>
      <c r="C50" s="2"/>
      <c r="D50" s="2"/>
    </row>
    <row r="51" spans="1:4" x14ac:dyDescent="0.2">
      <c r="B51" s="11"/>
    </row>
    <row r="52" spans="1:4" x14ac:dyDescent="0.2">
      <c r="B52" s="11"/>
    </row>
    <row r="53" spans="1:4" x14ac:dyDescent="0.2">
      <c r="B53" s="11"/>
    </row>
    <row r="55" spans="1:4" x14ac:dyDescent="0.2">
      <c r="B55" s="11"/>
    </row>
    <row r="56" spans="1:4" x14ac:dyDescent="0.2">
      <c r="B56" s="11"/>
    </row>
    <row r="57" spans="1:4" x14ac:dyDescent="0.2">
      <c r="B57" s="11"/>
    </row>
    <row r="58" spans="1:4" x14ac:dyDescent="0.2">
      <c r="B58" s="11"/>
    </row>
    <row r="59" spans="1:4" x14ac:dyDescent="0.2">
      <c r="B59" s="11"/>
    </row>
  </sheetData>
  <sheetProtection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G64"/>
  <sheetViews>
    <sheetView zoomScale="70" zoomScaleNormal="70" workbookViewId="0">
      <selection activeCell="A5" sqref="A5:G5"/>
    </sheetView>
  </sheetViews>
  <sheetFormatPr defaultRowHeight="12.75" x14ac:dyDescent="0.2"/>
  <cols>
    <col min="1" max="1" width="51.7109375" style="1" customWidth="1"/>
    <col min="2" max="2" width="13" style="1" customWidth="1"/>
    <col min="3" max="3" width="12" style="1" customWidth="1"/>
    <col min="4" max="4" width="12.7109375" style="1" bestFit="1" customWidth="1"/>
    <col min="5" max="5" width="13.85546875" style="1" customWidth="1"/>
    <col min="6" max="6" width="17.85546875" style="1" bestFit="1" customWidth="1"/>
    <col min="7" max="7" width="15.42578125" style="1" customWidth="1"/>
    <col min="8" max="16384" width="9.140625" style="1"/>
  </cols>
  <sheetData>
    <row r="1" spans="1:7" ht="15.75" customHeight="1" x14ac:dyDescent="0.2">
      <c r="A1" s="51" t="s">
        <v>305</v>
      </c>
      <c r="B1" s="207" t="str">
        <f>'ФИ-Почетна'!$C$18</f>
        <v>Макпетрол АД Скопје</v>
      </c>
      <c r="C1" s="223"/>
      <c r="D1" s="223"/>
      <c r="E1" s="33"/>
      <c r="F1" s="218"/>
      <c r="G1" s="218"/>
    </row>
    <row r="2" spans="1:7" ht="12.75" customHeight="1" x14ac:dyDescent="0.2">
      <c r="A2" s="51" t="s">
        <v>313</v>
      </c>
      <c r="B2" s="52" t="str">
        <f>'ФИ-Почетна'!$C$22</f>
        <v>01.01 - 30.06</v>
      </c>
      <c r="C2" s="53"/>
      <c r="D2" s="54"/>
      <c r="E2" s="29"/>
      <c r="F2" s="219"/>
      <c r="G2" s="219"/>
    </row>
    <row r="3" spans="1:7" ht="12.75" customHeight="1" x14ac:dyDescent="0.2">
      <c r="A3" s="55" t="s">
        <v>310</v>
      </c>
      <c r="B3" s="56">
        <v>2023</v>
      </c>
      <c r="C3" s="53"/>
      <c r="D3" s="57"/>
      <c r="E3" s="29"/>
      <c r="F3" s="34"/>
      <c r="G3" s="34"/>
    </row>
    <row r="4" spans="1:7" ht="12.75" customHeight="1" x14ac:dyDescent="0.2">
      <c r="A4" s="55" t="s">
        <v>314</v>
      </c>
      <c r="B4" s="58" t="str">
        <f>'ФИ-Почетна'!$C$20</f>
        <v>да</v>
      </c>
      <c r="C4" s="57"/>
      <c r="D4" s="57"/>
      <c r="E4" s="29"/>
      <c r="F4" s="34"/>
      <c r="G4" s="34"/>
    </row>
    <row r="5" spans="1:7" ht="33.75" customHeight="1" x14ac:dyDescent="0.2">
      <c r="A5" s="217" t="s">
        <v>135</v>
      </c>
      <c r="B5" s="217"/>
      <c r="C5" s="217"/>
      <c r="D5" s="217"/>
      <c r="E5" s="217"/>
      <c r="F5" s="217"/>
      <c r="G5" s="217"/>
    </row>
    <row r="6" spans="1:7" ht="21" customHeight="1" x14ac:dyDescent="0.2">
      <c r="A6" s="5"/>
      <c r="B6" s="30"/>
      <c r="C6" s="30"/>
      <c r="D6" s="30"/>
      <c r="E6" s="222" t="s">
        <v>24</v>
      </c>
      <c r="F6" s="222"/>
      <c r="G6" s="222"/>
    </row>
    <row r="7" spans="1:7" ht="18" customHeight="1" x14ac:dyDescent="0.2">
      <c r="A7" s="220" t="s">
        <v>134</v>
      </c>
      <c r="B7" s="221" t="s">
        <v>227</v>
      </c>
      <c r="C7" s="221"/>
      <c r="D7" s="221"/>
      <c r="E7" s="221"/>
      <c r="F7" s="216" t="s">
        <v>6</v>
      </c>
      <c r="G7" s="216" t="s">
        <v>129</v>
      </c>
    </row>
    <row r="8" spans="1:7" s="14" customFormat="1" ht="36" x14ac:dyDescent="0.2">
      <c r="A8" s="220"/>
      <c r="B8" s="15" t="s">
        <v>175</v>
      </c>
      <c r="C8" s="15" t="s">
        <v>127</v>
      </c>
      <c r="D8" s="15" t="s">
        <v>228</v>
      </c>
      <c r="E8" s="15" t="s">
        <v>128</v>
      </c>
      <c r="F8" s="216"/>
      <c r="G8" s="216"/>
    </row>
    <row r="9" spans="1:7" x14ac:dyDescent="0.2">
      <c r="A9" s="16" t="s">
        <v>113</v>
      </c>
      <c r="B9" s="172">
        <v>3135464</v>
      </c>
      <c r="C9" s="172">
        <v>0</v>
      </c>
      <c r="D9" s="172">
        <v>987075</v>
      </c>
      <c r="E9" s="172">
        <v>2316423</v>
      </c>
      <c r="F9" s="172">
        <v>0</v>
      </c>
      <c r="G9" s="21">
        <f>SUM(B9:F9)</f>
        <v>6438962</v>
      </c>
    </row>
    <row r="10" spans="1:7" x14ac:dyDescent="0.2">
      <c r="A10" s="17" t="s">
        <v>118</v>
      </c>
      <c r="B10" s="175"/>
      <c r="C10" s="175"/>
      <c r="D10" s="175"/>
      <c r="E10" s="175"/>
      <c r="F10" s="171"/>
      <c r="G10" s="21">
        <f t="shared" ref="G10:G27" si="0">SUM(B10:F10)</f>
        <v>0</v>
      </c>
    </row>
    <row r="11" spans="1:7" x14ac:dyDescent="0.2">
      <c r="A11" s="17" t="s">
        <v>114</v>
      </c>
      <c r="B11" s="175"/>
      <c r="C11" s="175"/>
      <c r="D11" s="175"/>
      <c r="E11" s="175"/>
      <c r="F11" s="171"/>
      <c r="G11" s="21">
        <f t="shared" si="0"/>
        <v>0</v>
      </c>
    </row>
    <row r="12" spans="1:7" x14ac:dyDescent="0.2">
      <c r="A12" s="17" t="s">
        <v>115</v>
      </c>
      <c r="B12" s="175"/>
      <c r="C12" s="175"/>
      <c r="D12" s="175"/>
      <c r="E12" s="175"/>
      <c r="F12" s="171"/>
      <c r="G12" s="21">
        <f t="shared" si="0"/>
        <v>0</v>
      </c>
    </row>
    <row r="13" spans="1:7" x14ac:dyDescent="0.2">
      <c r="A13" s="17" t="s">
        <v>116</v>
      </c>
      <c r="B13" s="175"/>
      <c r="C13" s="175"/>
      <c r="D13" s="175"/>
      <c r="E13" s="175"/>
      <c r="F13" s="171"/>
      <c r="G13" s="21">
        <f t="shared" si="0"/>
        <v>0</v>
      </c>
    </row>
    <row r="14" spans="1:7" x14ac:dyDescent="0.2">
      <c r="A14" s="17" t="s">
        <v>117</v>
      </c>
      <c r="B14" s="175"/>
      <c r="C14" s="175"/>
      <c r="D14" s="175"/>
      <c r="E14" s="175">
        <v>1333215</v>
      </c>
      <c r="F14" s="171"/>
      <c r="G14" s="21">
        <f t="shared" si="0"/>
        <v>1333215</v>
      </c>
    </row>
    <row r="15" spans="1:7" x14ac:dyDescent="0.2">
      <c r="A15" s="17" t="s">
        <v>119</v>
      </c>
      <c r="B15" s="175"/>
      <c r="C15" s="175"/>
      <c r="D15" s="175">
        <v>68700</v>
      </c>
      <c r="E15" s="175">
        <v>-68700</v>
      </c>
      <c r="F15" s="171"/>
      <c r="G15" s="21">
        <f t="shared" si="0"/>
        <v>0</v>
      </c>
    </row>
    <row r="16" spans="1:7" ht="28.5" customHeight="1" x14ac:dyDescent="0.2">
      <c r="A16" s="17" t="s">
        <v>229</v>
      </c>
      <c r="B16" s="175"/>
      <c r="C16" s="175"/>
      <c r="D16" s="175"/>
      <c r="E16" s="175">
        <v>-303432</v>
      </c>
      <c r="F16" s="171"/>
      <c r="G16" s="21">
        <f t="shared" si="0"/>
        <v>-303432</v>
      </c>
    </row>
    <row r="17" spans="1:7" ht="25.5" x14ac:dyDescent="0.2">
      <c r="A17" s="17" t="s">
        <v>131</v>
      </c>
      <c r="B17" s="175"/>
      <c r="C17" s="175"/>
      <c r="D17" s="175"/>
      <c r="E17" s="175">
        <v>-105395</v>
      </c>
      <c r="F17" s="171"/>
      <c r="G17" s="21">
        <f t="shared" si="0"/>
        <v>-105395</v>
      </c>
    </row>
    <row r="18" spans="1:7" x14ac:dyDescent="0.2">
      <c r="A18" s="17" t="s">
        <v>241</v>
      </c>
      <c r="B18" s="175"/>
      <c r="C18" s="175"/>
      <c r="D18" s="175">
        <v>600000</v>
      </c>
      <c r="E18" s="175">
        <v>-600000</v>
      </c>
      <c r="F18" s="171"/>
      <c r="G18" s="21">
        <f t="shared" si="0"/>
        <v>0</v>
      </c>
    </row>
    <row r="19" spans="1:7" x14ac:dyDescent="0.2">
      <c r="A19" s="17" t="s">
        <v>130</v>
      </c>
      <c r="B19" s="175"/>
      <c r="C19" s="175"/>
      <c r="D19" s="175"/>
      <c r="E19" s="175"/>
      <c r="F19" s="171"/>
      <c r="G19" s="21">
        <f t="shared" si="0"/>
        <v>0</v>
      </c>
    </row>
    <row r="20" spans="1:7" ht="25.5" x14ac:dyDescent="0.2">
      <c r="A20" s="17" t="s">
        <v>120</v>
      </c>
      <c r="B20" s="175"/>
      <c r="C20" s="175"/>
      <c r="D20" s="175">
        <v>6600</v>
      </c>
      <c r="E20" s="175"/>
      <c r="F20" s="171"/>
      <c r="G20" s="21">
        <f t="shared" si="0"/>
        <v>6600</v>
      </c>
    </row>
    <row r="21" spans="1:7" ht="25.5" x14ac:dyDescent="0.2">
      <c r="A21" s="17" t="s">
        <v>121</v>
      </c>
      <c r="B21" s="175"/>
      <c r="C21" s="175"/>
      <c r="D21" s="175"/>
      <c r="E21" s="175"/>
      <c r="F21" s="171"/>
      <c r="G21" s="21">
        <f t="shared" si="0"/>
        <v>0</v>
      </c>
    </row>
    <row r="22" spans="1:7" ht="25.5" x14ac:dyDescent="0.2">
      <c r="A22" s="17" t="s">
        <v>122</v>
      </c>
      <c r="B22" s="175"/>
      <c r="C22" s="175"/>
      <c r="D22" s="175"/>
      <c r="E22" s="175"/>
      <c r="F22" s="171"/>
      <c r="G22" s="21">
        <f t="shared" si="0"/>
        <v>0</v>
      </c>
    </row>
    <row r="23" spans="1:7" x14ac:dyDescent="0.2">
      <c r="A23" s="17" t="s">
        <v>6</v>
      </c>
      <c r="B23" s="175"/>
      <c r="C23" s="175"/>
      <c r="D23" s="175"/>
      <c r="E23" s="175"/>
      <c r="F23" s="171"/>
      <c r="G23" s="21">
        <f t="shared" si="0"/>
        <v>0</v>
      </c>
    </row>
    <row r="24" spans="1:7" x14ac:dyDescent="0.2">
      <c r="A24" s="17" t="s">
        <v>125</v>
      </c>
      <c r="B24" s="175"/>
      <c r="C24" s="175"/>
      <c r="D24" s="175"/>
      <c r="E24" s="175"/>
      <c r="F24" s="171"/>
      <c r="G24" s="21">
        <f t="shared" si="0"/>
        <v>0</v>
      </c>
    </row>
    <row r="25" spans="1:7" x14ac:dyDescent="0.2">
      <c r="A25" s="17" t="s">
        <v>123</v>
      </c>
      <c r="B25" s="175"/>
      <c r="C25" s="175"/>
      <c r="D25" s="175"/>
      <c r="E25" s="175"/>
      <c r="F25" s="171"/>
      <c r="G25" s="21">
        <f t="shared" si="0"/>
        <v>0</v>
      </c>
    </row>
    <row r="26" spans="1:7" x14ac:dyDescent="0.2">
      <c r="A26" s="17" t="s">
        <v>124</v>
      </c>
      <c r="B26" s="176"/>
      <c r="C26" s="176"/>
      <c r="D26" s="176"/>
      <c r="E26" s="176"/>
      <c r="F26" s="173"/>
      <c r="G26" s="21">
        <f t="shared" si="0"/>
        <v>0</v>
      </c>
    </row>
    <row r="27" spans="1:7" ht="15.75" customHeight="1" thickBot="1" x14ac:dyDescent="0.25">
      <c r="A27" s="18" t="s">
        <v>126</v>
      </c>
      <c r="B27" s="176"/>
      <c r="C27" s="176"/>
      <c r="D27" s="176">
        <v>-243</v>
      </c>
      <c r="E27" s="176"/>
      <c r="F27" s="176"/>
      <c r="G27" s="21">
        <f t="shared" si="0"/>
        <v>-243</v>
      </c>
    </row>
    <row r="28" spans="1:7" ht="14.25" thickTop="1" thickBot="1" x14ac:dyDescent="0.25">
      <c r="A28" s="20" t="s">
        <v>132</v>
      </c>
      <c r="B28" s="24">
        <f t="shared" ref="B28:F28" si="1">SUM(B9:B27)</f>
        <v>3135464</v>
      </c>
      <c r="C28" s="24">
        <f t="shared" si="1"/>
        <v>0</v>
      </c>
      <c r="D28" s="24">
        <f t="shared" si="1"/>
        <v>1662132</v>
      </c>
      <c r="E28" s="24">
        <f t="shared" si="1"/>
        <v>2572111</v>
      </c>
      <c r="F28" s="24">
        <f t="shared" si="1"/>
        <v>0</v>
      </c>
      <c r="G28" s="24">
        <f>SUM(G9:G27)</f>
        <v>7369707</v>
      </c>
    </row>
    <row r="29" spans="1:7" ht="13.5" thickTop="1" x14ac:dyDescent="0.2">
      <c r="A29" s="19" t="s">
        <v>118</v>
      </c>
      <c r="B29" s="172"/>
      <c r="C29" s="172"/>
      <c r="D29" s="172"/>
      <c r="E29" s="172"/>
      <c r="F29" s="172"/>
      <c r="G29" s="23">
        <f t="shared" ref="G29:G46" si="2">SUM(B29:F29)</f>
        <v>0</v>
      </c>
    </row>
    <row r="30" spans="1:7" x14ac:dyDescent="0.2">
      <c r="A30" s="17" t="s">
        <v>114</v>
      </c>
      <c r="B30" s="175"/>
      <c r="C30" s="175"/>
      <c r="D30" s="175"/>
      <c r="E30" s="175"/>
      <c r="F30" s="171"/>
      <c r="G30" s="23">
        <f t="shared" si="2"/>
        <v>0</v>
      </c>
    </row>
    <row r="31" spans="1:7" x14ac:dyDescent="0.2">
      <c r="A31" s="17" t="s">
        <v>115</v>
      </c>
      <c r="B31" s="175"/>
      <c r="C31" s="175"/>
      <c r="D31" s="175"/>
      <c r="E31" s="175"/>
      <c r="F31" s="171"/>
      <c r="G31" s="23">
        <f t="shared" si="2"/>
        <v>0</v>
      </c>
    </row>
    <row r="32" spans="1:7" x14ac:dyDescent="0.2">
      <c r="A32" s="17" t="s">
        <v>116</v>
      </c>
      <c r="B32" s="175"/>
      <c r="C32" s="175"/>
      <c r="D32" s="175"/>
      <c r="E32" s="175"/>
      <c r="F32" s="171"/>
      <c r="G32" s="23">
        <f t="shared" si="2"/>
        <v>0</v>
      </c>
    </row>
    <row r="33" spans="1:7" x14ac:dyDescent="0.2">
      <c r="A33" s="17" t="s">
        <v>117</v>
      </c>
      <c r="B33" s="175"/>
      <c r="C33" s="175"/>
      <c r="D33" s="175"/>
      <c r="E33" s="175">
        <v>239191</v>
      </c>
      <c r="F33" s="171"/>
      <c r="G33" s="23">
        <f t="shared" si="2"/>
        <v>239191</v>
      </c>
    </row>
    <row r="34" spans="1:7" x14ac:dyDescent="0.2">
      <c r="A34" s="17" t="s">
        <v>119</v>
      </c>
      <c r="B34" s="175"/>
      <c r="C34" s="175"/>
      <c r="D34" s="175">
        <v>64548</v>
      </c>
      <c r="E34" s="175">
        <v>-64548</v>
      </c>
      <c r="F34" s="171"/>
      <c r="G34" s="23">
        <f t="shared" si="2"/>
        <v>0</v>
      </c>
    </row>
    <row r="35" spans="1:7" ht="25.5" x14ac:dyDescent="0.2">
      <c r="A35" s="17" t="s">
        <v>229</v>
      </c>
      <c r="B35" s="175"/>
      <c r="C35" s="175"/>
      <c r="D35" s="175"/>
      <c r="E35" s="175">
        <v>-333776</v>
      </c>
      <c r="F35" s="171"/>
      <c r="G35" s="23">
        <f t="shared" si="2"/>
        <v>-333776</v>
      </c>
    </row>
    <row r="36" spans="1:7" ht="25.5" x14ac:dyDescent="0.2">
      <c r="A36" s="17" t="s">
        <v>131</v>
      </c>
      <c r="B36" s="175"/>
      <c r="C36" s="175"/>
      <c r="D36" s="175"/>
      <c r="E36" s="175">
        <v>-149070</v>
      </c>
      <c r="F36" s="171"/>
      <c r="G36" s="23">
        <f t="shared" si="2"/>
        <v>-149070</v>
      </c>
    </row>
    <row r="37" spans="1:7" x14ac:dyDescent="0.2">
      <c r="A37" s="17" t="s">
        <v>241</v>
      </c>
      <c r="B37" s="175"/>
      <c r="C37" s="175"/>
      <c r="D37" s="175">
        <v>300000</v>
      </c>
      <c r="E37" s="175">
        <v>-300000</v>
      </c>
      <c r="F37" s="171"/>
      <c r="G37" s="23">
        <f t="shared" si="2"/>
        <v>0</v>
      </c>
    </row>
    <row r="38" spans="1:7" x14ac:dyDescent="0.2">
      <c r="A38" s="17" t="s">
        <v>130</v>
      </c>
      <c r="B38" s="175"/>
      <c r="C38" s="175"/>
      <c r="D38" s="175"/>
      <c r="E38" s="175"/>
      <c r="F38" s="171"/>
      <c r="G38" s="23">
        <f t="shared" si="2"/>
        <v>0</v>
      </c>
    </row>
    <row r="39" spans="1:7" ht="25.5" x14ac:dyDescent="0.2">
      <c r="A39" s="17" t="s">
        <v>120</v>
      </c>
      <c r="B39" s="175"/>
      <c r="C39" s="175"/>
      <c r="D39" s="175"/>
      <c r="E39" s="175"/>
      <c r="F39" s="171"/>
      <c r="G39" s="23">
        <f t="shared" si="2"/>
        <v>0</v>
      </c>
    </row>
    <row r="40" spans="1:7" ht="25.5" x14ac:dyDescent="0.2">
      <c r="A40" s="17" t="s">
        <v>121</v>
      </c>
      <c r="B40" s="175"/>
      <c r="C40" s="175"/>
      <c r="D40" s="175"/>
      <c r="E40" s="175"/>
      <c r="F40" s="171"/>
      <c r="G40" s="23">
        <f t="shared" si="2"/>
        <v>0</v>
      </c>
    </row>
    <row r="41" spans="1:7" ht="25.5" x14ac:dyDescent="0.2">
      <c r="A41" s="17" t="s">
        <v>122</v>
      </c>
      <c r="B41" s="175"/>
      <c r="C41" s="175"/>
      <c r="D41" s="175"/>
      <c r="E41" s="175"/>
      <c r="F41" s="171"/>
      <c r="G41" s="23">
        <f t="shared" si="2"/>
        <v>0</v>
      </c>
    </row>
    <row r="42" spans="1:7" x14ac:dyDescent="0.2">
      <c r="A42" s="17" t="s">
        <v>6</v>
      </c>
      <c r="B42" s="175"/>
      <c r="C42" s="175"/>
      <c r="D42" s="175"/>
      <c r="E42" s="175"/>
      <c r="F42" s="171"/>
      <c r="G42" s="23">
        <f t="shared" si="2"/>
        <v>0</v>
      </c>
    </row>
    <row r="43" spans="1:7" x14ac:dyDescent="0.2">
      <c r="A43" s="17" t="s">
        <v>125</v>
      </c>
      <c r="B43" s="175"/>
      <c r="C43" s="175"/>
      <c r="D43" s="175"/>
      <c r="E43" s="175"/>
      <c r="F43" s="171"/>
      <c r="G43" s="23">
        <f t="shared" si="2"/>
        <v>0</v>
      </c>
    </row>
    <row r="44" spans="1:7" x14ac:dyDescent="0.2">
      <c r="A44" s="17" t="s">
        <v>123</v>
      </c>
      <c r="B44" s="175"/>
      <c r="C44" s="175"/>
      <c r="D44" s="175"/>
      <c r="E44" s="175"/>
      <c r="F44" s="171"/>
      <c r="G44" s="23">
        <f t="shared" si="2"/>
        <v>0</v>
      </c>
    </row>
    <row r="45" spans="1:7" x14ac:dyDescent="0.2">
      <c r="A45" s="17" t="s">
        <v>124</v>
      </c>
      <c r="B45" s="175"/>
      <c r="C45" s="175"/>
      <c r="D45" s="175"/>
      <c r="E45" s="175"/>
      <c r="F45" s="171"/>
      <c r="G45" s="23">
        <f t="shared" si="2"/>
        <v>0</v>
      </c>
    </row>
    <row r="46" spans="1:7" ht="15.75" customHeight="1" thickBot="1" x14ac:dyDescent="0.25">
      <c r="A46" s="18" t="s">
        <v>126</v>
      </c>
      <c r="B46" s="176"/>
      <c r="C46" s="176"/>
      <c r="D46" s="176">
        <v>143</v>
      </c>
      <c r="E46" s="176">
        <v>22721</v>
      </c>
      <c r="F46" s="173"/>
      <c r="G46" s="23">
        <f t="shared" si="2"/>
        <v>22864</v>
      </c>
    </row>
    <row r="47" spans="1:7" ht="14.25" thickTop="1" thickBot="1" x14ac:dyDescent="0.25">
      <c r="A47" s="20" t="s">
        <v>133</v>
      </c>
      <c r="B47" s="22">
        <f t="shared" ref="B47:G47" si="3">SUM(B28:B46)</f>
        <v>3135464</v>
      </c>
      <c r="C47" s="22">
        <f>SUM(C28:C46)</f>
        <v>0</v>
      </c>
      <c r="D47" s="22">
        <f>SUM(D28:D46)</f>
        <v>2026823</v>
      </c>
      <c r="E47" s="22">
        <f>SUM(E28:E46)</f>
        <v>1986629</v>
      </c>
      <c r="F47" s="22">
        <f t="shared" si="3"/>
        <v>0</v>
      </c>
      <c r="G47" s="22">
        <f t="shared" si="3"/>
        <v>7148916</v>
      </c>
    </row>
    <row r="48" spans="1:7" ht="13.5" thickTop="1" x14ac:dyDescent="0.2">
      <c r="A48" s="5"/>
      <c r="B48" s="5"/>
      <c r="C48" s="5"/>
      <c r="D48" s="5"/>
      <c r="E48" s="5"/>
      <c r="F48" s="5"/>
      <c r="G48" s="5"/>
    </row>
    <row r="49" spans="1:7" x14ac:dyDescent="0.2">
      <c r="A49" s="5"/>
      <c r="B49" s="5"/>
      <c r="C49" s="5"/>
      <c r="D49" s="5"/>
      <c r="E49" s="5"/>
      <c r="F49" s="5"/>
      <c r="G49" s="5"/>
    </row>
    <row r="50" spans="1:7" x14ac:dyDescent="0.2">
      <c r="A50" s="5"/>
      <c r="B50" s="5"/>
      <c r="C50" s="5"/>
      <c r="D50" s="5"/>
      <c r="E50" s="5"/>
      <c r="F50" s="5"/>
      <c r="G50" s="5"/>
    </row>
    <row r="51" spans="1:7" x14ac:dyDescent="0.2">
      <c r="A51" s="5"/>
      <c r="B51" s="5"/>
      <c r="C51" s="5"/>
      <c r="D51" s="5"/>
      <c r="E51" s="5"/>
      <c r="F51" s="5"/>
      <c r="G51" s="5"/>
    </row>
    <row r="52" spans="1:7" x14ac:dyDescent="0.2">
      <c r="A52" s="5"/>
      <c r="B52" s="5"/>
      <c r="C52" s="5"/>
      <c r="D52" s="5"/>
      <c r="E52" s="5"/>
      <c r="F52" s="5"/>
      <c r="G52" s="5"/>
    </row>
    <row r="53" spans="1:7" x14ac:dyDescent="0.2">
      <c r="A53" s="5"/>
      <c r="B53" s="5"/>
      <c r="C53" s="5"/>
      <c r="D53" s="5"/>
      <c r="E53" s="5"/>
      <c r="F53" s="5"/>
      <c r="G53" s="5"/>
    </row>
    <row r="54" spans="1:7" x14ac:dyDescent="0.2">
      <c r="A54" s="5"/>
      <c r="B54" s="5"/>
      <c r="C54" s="5"/>
      <c r="D54" s="5"/>
      <c r="E54" s="5"/>
      <c r="F54" s="5"/>
      <c r="G54" s="5"/>
    </row>
    <row r="55" spans="1:7" x14ac:dyDescent="0.2">
      <c r="A55" s="5"/>
      <c r="B55" s="5"/>
      <c r="C55" s="5"/>
      <c r="D55" s="5"/>
      <c r="E55" s="5"/>
      <c r="F55" s="5"/>
      <c r="G55" s="5"/>
    </row>
    <row r="56" spans="1:7" x14ac:dyDescent="0.2">
      <c r="A56" s="5"/>
      <c r="B56" s="5"/>
      <c r="C56" s="5"/>
      <c r="D56" s="5"/>
      <c r="E56" s="5"/>
      <c r="F56" s="5"/>
      <c r="G56" s="5"/>
    </row>
    <row r="57" spans="1:7" x14ac:dyDescent="0.2">
      <c r="A57" s="5"/>
      <c r="B57" s="5"/>
      <c r="C57" s="5"/>
      <c r="D57" s="5"/>
      <c r="E57" s="5"/>
      <c r="F57" s="5"/>
      <c r="G57" s="5"/>
    </row>
    <row r="58" spans="1:7" x14ac:dyDescent="0.2">
      <c r="A58" s="5"/>
      <c r="B58" s="5"/>
      <c r="C58" s="5"/>
      <c r="D58" s="5"/>
      <c r="E58" s="5"/>
      <c r="F58" s="5"/>
      <c r="G58" s="5"/>
    </row>
    <row r="59" spans="1:7" x14ac:dyDescent="0.2">
      <c r="A59" s="5"/>
      <c r="B59" s="5"/>
      <c r="C59" s="5"/>
      <c r="D59" s="5"/>
      <c r="E59" s="5"/>
      <c r="F59" s="5"/>
      <c r="G59" s="5"/>
    </row>
    <row r="60" spans="1:7" x14ac:dyDescent="0.2">
      <c r="A60" s="5"/>
      <c r="B60" s="5"/>
      <c r="C60" s="5"/>
      <c r="D60" s="5"/>
      <c r="E60" s="5"/>
      <c r="F60" s="5"/>
      <c r="G60" s="5"/>
    </row>
    <row r="61" spans="1:7" x14ac:dyDescent="0.2">
      <c r="A61" s="5"/>
      <c r="B61" s="5"/>
      <c r="C61" s="5"/>
      <c r="D61" s="5"/>
      <c r="E61" s="5"/>
      <c r="F61" s="5"/>
      <c r="G61" s="5"/>
    </row>
    <row r="62" spans="1:7" x14ac:dyDescent="0.2">
      <c r="A62" s="5"/>
      <c r="B62" s="5"/>
      <c r="C62" s="5"/>
      <c r="D62" s="5"/>
      <c r="E62" s="5"/>
      <c r="F62" s="5"/>
      <c r="G62" s="5"/>
    </row>
    <row r="63" spans="1:7" x14ac:dyDescent="0.2">
      <c r="A63" s="5"/>
      <c r="B63" s="5"/>
      <c r="C63" s="5"/>
      <c r="D63" s="5"/>
      <c r="E63" s="5"/>
      <c r="F63" s="5"/>
      <c r="G63" s="5"/>
    </row>
    <row r="64" spans="1:7" x14ac:dyDescent="0.2">
      <c r="A64" s="5"/>
      <c r="B64" s="5"/>
      <c r="C64" s="5"/>
      <c r="D64" s="5"/>
      <c r="E64" s="5"/>
      <c r="F64" s="5"/>
      <c r="G64" s="5"/>
    </row>
  </sheetData>
  <sheetProtection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25" right="0.25" top="0.75" bottom="0.75" header="0.3" footer="0.3"/>
  <pageSetup paperSize="9" scale="79" fitToHeight="0" orientation="portrait" r:id="rId1"/>
  <headerFooter alignWithMargins="0"/>
  <rowBreaks count="1" manualBreakCount="1">
    <brk id="47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indexed="39"/>
  </sheetPr>
  <dimension ref="A1:D68"/>
  <sheetViews>
    <sheetView zoomScale="85" zoomScaleNormal="85" workbookViewId="0">
      <selection activeCell="A4" sqref="A4:D4"/>
    </sheetView>
  </sheetViews>
  <sheetFormatPr defaultRowHeight="12.75" x14ac:dyDescent="0.2"/>
  <cols>
    <col min="1" max="1" width="49.5703125" style="85" customWidth="1"/>
    <col min="2" max="3" width="19.28515625" style="85" customWidth="1"/>
    <col min="4" max="4" width="10.28515625" style="85" customWidth="1"/>
    <col min="5" max="16384" width="9.140625" style="85"/>
  </cols>
  <sheetData>
    <row r="1" spans="1:4" x14ac:dyDescent="0.2">
      <c r="A1" s="84" t="s">
        <v>28</v>
      </c>
      <c r="B1" s="207" t="str">
        <f>'ФИ-Почетна'!$C$18</f>
        <v>Макпетрол АД Скопје</v>
      </c>
      <c r="C1" s="223"/>
      <c r="D1" s="223"/>
    </row>
    <row r="2" spans="1:4" x14ac:dyDescent="0.2">
      <c r="A2" s="84" t="s">
        <v>30</v>
      </c>
      <c r="B2" s="102" t="str">
        <f>'ФИ-Почетна'!$C$22</f>
        <v>01.01 - 30.06</v>
      </c>
      <c r="C2" s="86" t="s">
        <v>320</v>
      </c>
      <c r="D2" s="87">
        <f>'ФИ-Почетна'!$C$23</f>
        <v>2023</v>
      </c>
    </row>
    <row r="3" spans="1:4" x14ac:dyDescent="0.2">
      <c r="A3" s="86" t="s">
        <v>239</v>
      </c>
      <c r="B3" s="102" t="str">
        <f>'ФИ-Почетна'!$C$20</f>
        <v>да</v>
      </c>
      <c r="C3" s="86"/>
      <c r="D3" s="87"/>
    </row>
    <row r="4" spans="1:4" ht="26.25" customHeight="1" x14ac:dyDescent="0.2">
      <c r="A4" s="210" t="s">
        <v>186</v>
      </c>
      <c r="B4" s="210"/>
      <c r="C4" s="210"/>
      <c r="D4" s="210"/>
    </row>
    <row r="5" spans="1:4" ht="14.25" customHeight="1" thickBot="1" x14ac:dyDescent="0.25">
      <c r="A5" s="88"/>
      <c r="B5" s="88"/>
      <c r="C5" s="224" t="s">
        <v>35</v>
      </c>
      <c r="D5" s="224"/>
    </row>
    <row r="6" spans="1:4" s="91" customFormat="1" ht="33" customHeight="1" thickTop="1" thickBot="1" x14ac:dyDescent="0.25">
      <c r="A6" s="89" t="s">
        <v>34</v>
      </c>
      <c r="B6" s="103" t="s">
        <v>25</v>
      </c>
      <c r="C6" s="103" t="s">
        <v>26</v>
      </c>
      <c r="D6" s="103" t="s">
        <v>29</v>
      </c>
    </row>
    <row r="7" spans="1:4" ht="14.25" thickTop="1" thickBot="1" x14ac:dyDescent="0.25">
      <c r="A7" s="104" t="s">
        <v>187</v>
      </c>
      <c r="B7" s="105"/>
      <c r="C7" s="105"/>
      <c r="D7" s="105"/>
    </row>
    <row r="8" spans="1:4" ht="14.25" thickTop="1" thickBot="1" x14ac:dyDescent="0.25">
      <c r="A8" s="106" t="s">
        <v>188</v>
      </c>
      <c r="B8" s="107">
        <f>'Биланс на состојба'!B11</f>
        <v>5749740</v>
      </c>
      <c r="C8" s="107">
        <f>'Биланс на состојба'!C11</f>
        <v>5741928</v>
      </c>
      <c r="D8" s="107">
        <f>'Биланс на состојба'!D11</f>
        <v>99.864132986882879</v>
      </c>
    </row>
    <row r="9" spans="1:4" ht="14.25" thickTop="1" thickBot="1" x14ac:dyDescent="0.25">
      <c r="A9" s="108" t="s">
        <v>189</v>
      </c>
      <c r="B9" s="109">
        <f>'Биланс на состојба'!B12</f>
        <v>7291</v>
      </c>
      <c r="C9" s="109">
        <f>'Биланс на состојба'!C12</f>
        <v>5585</v>
      </c>
      <c r="D9" s="107">
        <f>'Биланс на состојба'!D12</f>
        <v>76.601289260732415</v>
      </c>
    </row>
    <row r="10" spans="1:4" ht="14.25" thickTop="1" thickBot="1" x14ac:dyDescent="0.25">
      <c r="A10" s="106" t="s">
        <v>190</v>
      </c>
      <c r="B10" s="107">
        <f>'Биланс на состојба'!B13</f>
        <v>4272128</v>
      </c>
      <c r="C10" s="107">
        <f>'Биланс на состојба'!C13</f>
        <v>4298108</v>
      </c>
      <c r="D10" s="107">
        <f>'Биланс на состојба'!D13</f>
        <v>100.60812784635667</v>
      </c>
    </row>
    <row r="11" spans="1:4" ht="14.25" thickTop="1" thickBot="1" x14ac:dyDescent="0.25">
      <c r="A11" s="110" t="s">
        <v>321</v>
      </c>
      <c r="B11" s="109">
        <f>'Биланс на состојба'!B14</f>
        <v>3291539</v>
      </c>
      <c r="C11" s="109">
        <f>'Биланс на состојба'!C14</f>
        <v>3243130</v>
      </c>
      <c r="D11" s="109">
        <f>'Биланс на состојба'!D14</f>
        <v>98.529289794226955</v>
      </c>
    </row>
    <row r="12" spans="1:4" ht="14.25" thickTop="1" thickBot="1" x14ac:dyDescent="0.25">
      <c r="A12" s="110" t="s">
        <v>322</v>
      </c>
      <c r="B12" s="109">
        <f>'Биланс на состојба'!B15</f>
        <v>727010</v>
      </c>
      <c r="C12" s="109">
        <f>'Биланс на состојба'!C15</f>
        <v>659503</v>
      </c>
      <c r="D12" s="109">
        <f>'Биланс на состојба'!D15</f>
        <v>90.714433088953385</v>
      </c>
    </row>
    <row r="13" spans="1:4" ht="14.25" thickTop="1" thickBot="1" x14ac:dyDescent="0.25">
      <c r="A13" s="110" t="s">
        <v>323</v>
      </c>
      <c r="B13" s="109">
        <f>'Биланс на состојба'!B16</f>
        <v>0</v>
      </c>
      <c r="C13" s="109">
        <f>'Биланс на состојба'!C16</f>
        <v>0</v>
      </c>
      <c r="D13" s="109">
        <f>'Биланс на состојба'!D16</f>
        <v>0</v>
      </c>
    </row>
    <row r="14" spans="1:4" ht="14.25" thickTop="1" thickBot="1" x14ac:dyDescent="0.25">
      <c r="A14" s="110" t="s">
        <v>324</v>
      </c>
      <c r="B14" s="109">
        <f>'Биланс на состојба'!B17</f>
        <v>253579</v>
      </c>
      <c r="C14" s="109">
        <f>'Биланс на состојба'!C17</f>
        <v>395475</v>
      </c>
      <c r="D14" s="109">
        <f>'Биланс на состојба'!D17</f>
        <v>155.95731507735263</v>
      </c>
    </row>
    <row r="15" spans="1:4" s="111" customFormat="1" ht="14.25" thickTop="1" thickBot="1" x14ac:dyDescent="0.25">
      <c r="A15" s="106" t="s">
        <v>325</v>
      </c>
      <c r="B15" s="107">
        <f>'Биланс на состојба'!B18</f>
        <v>26310</v>
      </c>
      <c r="C15" s="107">
        <f>'Биланс на состојба'!C18</f>
        <v>25945</v>
      </c>
      <c r="D15" s="107">
        <f>'Биланс на состојба'!D18</f>
        <v>98.612694792854427</v>
      </c>
    </row>
    <row r="16" spans="1:4" s="111" customFormat="1" ht="14.25" thickTop="1" thickBot="1" x14ac:dyDescent="0.25">
      <c r="A16" s="106" t="s">
        <v>326</v>
      </c>
      <c r="B16" s="107">
        <f>'Биланс на состојба'!B19</f>
        <v>1444011</v>
      </c>
      <c r="C16" s="107">
        <f>'Биланс на состојба'!C19</f>
        <v>1412290</v>
      </c>
      <c r="D16" s="107">
        <f>'Биланс на состојба'!D19</f>
        <v>97.803271581726179</v>
      </c>
    </row>
    <row r="17" spans="1:4" ht="14.25" thickTop="1" thickBot="1" x14ac:dyDescent="0.25">
      <c r="A17" s="110" t="s">
        <v>191</v>
      </c>
      <c r="B17" s="109">
        <f>'Биланс на состојба'!B20</f>
        <v>0</v>
      </c>
      <c r="C17" s="109">
        <f>'Биланс на состојба'!C20</f>
        <v>0</v>
      </c>
      <c r="D17" s="109">
        <f>'Биланс на состојба'!D20</f>
        <v>0</v>
      </c>
    </row>
    <row r="18" spans="1:4" ht="14.25" thickTop="1" thickBot="1" x14ac:dyDescent="0.25">
      <c r="A18" s="110" t="s">
        <v>192</v>
      </c>
      <c r="B18" s="109">
        <f>'Биланс на состојба'!B21</f>
        <v>670471</v>
      </c>
      <c r="C18" s="109">
        <f>'Биланс на состојба'!C21</f>
        <v>639067</v>
      </c>
      <c r="D18" s="109">
        <f>'Биланс на состојба'!D21</f>
        <v>95.316128512642607</v>
      </c>
    </row>
    <row r="19" spans="1:4" ht="14.25" thickTop="1" thickBot="1" x14ac:dyDescent="0.25">
      <c r="A19" s="112" t="s">
        <v>327</v>
      </c>
      <c r="B19" s="109">
        <f>'Биланс на состојба'!B22</f>
        <v>1296</v>
      </c>
      <c r="C19" s="109">
        <f>'Биланс на состојба'!C22</f>
        <v>979</v>
      </c>
      <c r="D19" s="109">
        <f>'Биланс на состојба'!D22</f>
        <v>75.540123456790127</v>
      </c>
    </row>
    <row r="20" spans="1:4" ht="14.25" thickTop="1" thickBot="1" x14ac:dyDescent="0.25">
      <c r="A20" s="112" t="s">
        <v>328</v>
      </c>
      <c r="B20" s="109">
        <f>'Биланс на состојба'!B23</f>
        <v>772244</v>
      </c>
      <c r="C20" s="109">
        <f>'Биланс на состојба'!C23</f>
        <v>772244</v>
      </c>
      <c r="D20" s="109">
        <f>'Биланс на состојба'!D23</f>
        <v>100</v>
      </c>
    </row>
    <row r="21" spans="1:4" ht="14.25" thickTop="1" thickBot="1" x14ac:dyDescent="0.25">
      <c r="A21" s="112" t="s">
        <v>329</v>
      </c>
      <c r="B21" s="109">
        <f>'Биланс на состојба'!B24</f>
        <v>0</v>
      </c>
      <c r="C21" s="109">
        <f>'Биланс на состојба'!C24</f>
        <v>0</v>
      </c>
      <c r="D21" s="109">
        <f>'Биланс на состојба'!D24</f>
        <v>0</v>
      </c>
    </row>
    <row r="22" spans="1:4" s="111" customFormat="1" ht="14.25" thickTop="1" thickBot="1" x14ac:dyDescent="0.25">
      <c r="A22" s="106" t="s">
        <v>193</v>
      </c>
      <c r="B22" s="107">
        <f>'Биланс на состојба'!B25</f>
        <v>0</v>
      </c>
      <c r="C22" s="107">
        <f>'Биланс на состојба'!C25</f>
        <v>0</v>
      </c>
      <c r="D22" s="107">
        <f>'Биланс на состојба'!D25</f>
        <v>0</v>
      </c>
    </row>
    <row r="23" spans="1:4" s="111" customFormat="1" ht="14.25" thickTop="1" thickBot="1" x14ac:dyDescent="0.25">
      <c r="A23" s="106" t="s">
        <v>194</v>
      </c>
      <c r="B23" s="107">
        <f>'Биланс на состојба'!B26</f>
        <v>0</v>
      </c>
      <c r="C23" s="107">
        <f>'Биланс на состојба'!C26</f>
        <v>0</v>
      </c>
      <c r="D23" s="107">
        <f>'Биланс на состојба'!D26</f>
        <v>0</v>
      </c>
    </row>
    <row r="24" spans="1:4" ht="14.25" thickTop="1" thickBot="1" x14ac:dyDescent="0.25">
      <c r="A24" s="113" t="s">
        <v>195</v>
      </c>
      <c r="B24" s="109">
        <f>'Биланс на состојба'!B27</f>
        <v>3514560</v>
      </c>
      <c r="C24" s="109">
        <f>'Биланс на состојба'!C27</f>
        <v>2933304</v>
      </c>
      <c r="D24" s="107">
        <f>'Биланс на состојба'!D27</f>
        <v>83.461485932805246</v>
      </c>
    </row>
    <row r="25" spans="1:4" ht="14.25" thickTop="1" thickBot="1" x14ac:dyDescent="0.25">
      <c r="A25" s="108" t="s">
        <v>196</v>
      </c>
      <c r="B25" s="107">
        <f>'Биланс на состојба'!B28</f>
        <v>1181518</v>
      </c>
      <c r="C25" s="107">
        <f>'Биланс на состојба'!C28</f>
        <v>1217689</v>
      </c>
      <c r="D25" s="109">
        <f>'Биланс на состојба'!D28</f>
        <v>103.06140067269394</v>
      </c>
    </row>
    <row r="26" spans="1:4" ht="14.25" thickTop="1" thickBot="1" x14ac:dyDescent="0.25">
      <c r="A26" s="110" t="s">
        <v>197</v>
      </c>
      <c r="B26" s="109">
        <f>'Биланс на состојба'!B29</f>
        <v>567994</v>
      </c>
      <c r="C26" s="109">
        <f>'Биланс на состојба'!C29</f>
        <v>438912</v>
      </c>
      <c r="D26" s="109">
        <f>'Биланс на состојба'!D29</f>
        <v>77.274055711856121</v>
      </c>
    </row>
    <row r="27" spans="1:4" ht="14.25" thickTop="1" thickBot="1" x14ac:dyDescent="0.25">
      <c r="A27" s="110" t="s">
        <v>330</v>
      </c>
      <c r="B27" s="109">
        <f>'Биланс на состојба'!B30</f>
        <v>1062129</v>
      </c>
      <c r="C27" s="109">
        <f>'Биланс на состојба'!C30</f>
        <v>538677</v>
      </c>
      <c r="D27" s="109">
        <f>'Биланс на состојба'!D30</f>
        <v>50.716720850292198</v>
      </c>
    </row>
    <row r="28" spans="1:4" ht="14.25" thickTop="1" thickBot="1" x14ac:dyDescent="0.25">
      <c r="A28" s="110" t="s">
        <v>198</v>
      </c>
      <c r="B28" s="109">
        <f>'Биланс на состојба'!B31</f>
        <v>126</v>
      </c>
      <c r="C28" s="109">
        <f>'Биланс на состојба'!C31</f>
        <v>360217</v>
      </c>
      <c r="D28" s="109">
        <f>'Биланс на состојба'!D31</f>
        <v>285886.50793650793</v>
      </c>
    </row>
    <row r="29" spans="1:4" ht="14.25" thickTop="1" thickBot="1" x14ac:dyDescent="0.25">
      <c r="A29" s="108" t="s">
        <v>199</v>
      </c>
      <c r="B29" s="109">
        <f>'Биланс на состојба'!B32</f>
        <v>409648</v>
      </c>
      <c r="C29" s="109">
        <f>'Биланс на состојба'!C32</f>
        <v>191249</v>
      </c>
      <c r="D29" s="109">
        <f>'Биланс на состојба'!D32</f>
        <v>46.686179353981956</v>
      </c>
    </row>
    <row r="30" spans="1:4" ht="14.25" thickTop="1" thickBot="1" x14ac:dyDescent="0.25">
      <c r="A30" s="108" t="s">
        <v>331</v>
      </c>
      <c r="B30" s="109">
        <f>'Биланс на состојба'!B33</f>
        <v>293145</v>
      </c>
      <c r="C30" s="109">
        <f>'Биланс на состојба'!C33</f>
        <v>186560</v>
      </c>
      <c r="D30" s="109">
        <f>'Биланс на состојба'!D33</f>
        <v>63.640860325095097</v>
      </c>
    </row>
    <row r="31" spans="1:4" ht="14.25" thickTop="1" thickBot="1" x14ac:dyDescent="0.25">
      <c r="A31" s="113" t="s">
        <v>200</v>
      </c>
      <c r="B31" s="107">
        <f>'Биланс на состојба'!B34</f>
        <v>9264300</v>
      </c>
      <c r="C31" s="107">
        <f>'Биланс на состојба'!C34</f>
        <v>8675232</v>
      </c>
      <c r="D31" s="107">
        <f>'Биланс на состојба'!D34</f>
        <v>93.64152715261811</v>
      </c>
    </row>
    <row r="32" spans="1:4" ht="14.25" thickTop="1" thickBot="1" x14ac:dyDescent="0.25">
      <c r="A32" s="108" t="s">
        <v>201</v>
      </c>
      <c r="B32" s="109">
        <f>'Биланс на состојба'!B35</f>
        <v>602400</v>
      </c>
      <c r="C32" s="109">
        <f>'Биланс на состојба'!C35</f>
        <v>580289</v>
      </c>
      <c r="D32" s="109">
        <f>'Биланс на состојба'!D35</f>
        <v>96.329515272244365</v>
      </c>
    </row>
    <row r="33" spans="1:4" ht="14.25" thickTop="1" thickBot="1" x14ac:dyDescent="0.25">
      <c r="A33" s="114" t="s">
        <v>202</v>
      </c>
      <c r="B33" s="105"/>
      <c r="C33" s="105"/>
      <c r="D33" s="115"/>
    </row>
    <row r="34" spans="1:4" ht="14.25" thickTop="1" thickBot="1" x14ac:dyDescent="0.25">
      <c r="A34" s="116" t="s">
        <v>203</v>
      </c>
      <c r="B34" s="107">
        <f>'Биланс на состојба'!B37</f>
        <v>7369707</v>
      </c>
      <c r="C34" s="107">
        <f>'Биланс на состојба'!C37</f>
        <v>7148916</v>
      </c>
      <c r="D34" s="107">
        <f>'Биланс на состојба'!D37</f>
        <v>97.004073567646586</v>
      </c>
    </row>
    <row r="35" spans="1:4" ht="14.25" thickTop="1" thickBot="1" x14ac:dyDescent="0.25">
      <c r="A35" s="117" t="s">
        <v>332</v>
      </c>
      <c r="B35" s="109">
        <f>'Биланс на состојба'!B38</f>
        <v>3659536</v>
      </c>
      <c r="C35" s="109">
        <f>'Биланс на состојба'!C38</f>
        <v>3659536</v>
      </c>
      <c r="D35" s="109">
        <f>'Биланс на состојба'!D38</f>
        <v>100</v>
      </c>
    </row>
    <row r="36" spans="1:4" ht="14.25" thickTop="1" thickBot="1" x14ac:dyDescent="0.25">
      <c r="A36" s="118" t="s">
        <v>204</v>
      </c>
      <c r="B36" s="109">
        <f>'Биланс на состојба'!B39</f>
        <v>1138060</v>
      </c>
      <c r="C36" s="109">
        <f>'Биланс на состојба'!C39</f>
        <v>1502751</v>
      </c>
      <c r="D36" s="109">
        <f>'Биланс на состојба'!D39</f>
        <v>132.04497126689279</v>
      </c>
    </row>
    <row r="37" spans="1:4" ht="14.25" thickTop="1" thickBot="1" x14ac:dyDescent="0.25">
      <c r="A37" s="108" t="s">
        <v>205</v>
      </c>
      <c r="B37" s="109">
        <f>'Биланс на состојба'!B40</f>
        <v>2572111</v>
      </c>
      <c r="C37" s="109">
        <f>'Биланс на состојба'!C40</f>
        <v>1986629</v>
      </c>
      <c r="D37" s="109">
        <f>'Биланс на состојба'!D40</f>
        <v>77.237296524139126</v>
      </c>
    </row>
    <row r="38" spans="1:4" ht="14.25" thickTop="1" thickBot="1" x14ac:dyDescent="0.25">
      <c r="A38" s="108" t="s">
        <v>206</v>
      </c>
      <c r="B38" s="109">
        <f>'Биланс на состојба'!B41</f>
        <v>0</v>
      </c>
      <c r="C38" s="109">
        <f>'Биланс на состојба'!C41</f>
        <v>0</v>
      </c>
      <c r="D38" s="109">
        <f>'Биланс на состојба'!D41</f>
        <v>0</v>
      </c>
    </row>
    <row r="39" spans="1:4" ht="14.25" thickTop="1" thickBot="1" x14ac:dyDescent="0.25">
      <c r="A39" s="119" t="s">
        <v>207</v>
      </c>
      <c r="B39" s="107">
        <f>'Биланс на состојба'!B42</f>
        <v>1894593</v>
      </c>
      <c r="C39" s="107">
        <f>'Биланс на состојба'!C42</f>
        <v>1526316</v>
      </c>
      <c r="D39" s="107">
        <f>'Биланс на состојба'!D42</f>
        <v>80.561682641073844</v>
      </c>
    </row>
    <row r="40" spans="1:4" ht="14.25" thickTop="1" thickBot="1" x14ac:dyDescent="0.25">
      <c r="A40" s="113" t="s">
        <v>208</v>
      </c>
      <c r="B40" s="107">
        <f>'Биланс на состојба'!B43</f>
        <v>1891304</v>
      </c>
      <c r="C40" s="107">
        <f>'Биланс на состојба'!C43</f>
        <v>1524713</v>
      </c>
      <c r="D40" s="107">
        <f>'Биланс на состојба'!D43</f>
        <v>80.617024021521658</v>
      </c>
    </row>
    <row r="41" spans="1:4" ht="14.25" thickTop="1" thickBot="1" x14ac:dyDescent="0.25">
      <c r="A41" s="108" t="s">
        <v>209</v>
      </c>
      <c r="B41" s="109">
        <f>'Биланс на состојба'!B44</f>
        <v>541917</v>
      </c>
      <c r="C41" s="109">
        <f>'Биланс на состојба'!C44</f>
        <v>496933</v>
      </c>
      <c r="D41" s="109">
        <f>'Биланс на состојба'!D44</f>
        <v>91.699097832324867</v>
      </c>
    </row>
    <row r="42" spans="1:4" ht="14.25" thickTop="1" thickBot="1" x14ac:dyDescent="0.25">
      <c r="A42" s="110" t="s">
        <v>210</v>
      </c>
      <c r="B42" s="109">
        <f>'Биланс на состојба'!B45</f>
        <v>305086</v>
      </c>
      <c r="C42" s="109">
        <f>'Биланс на состојба'!C45</f>
        <v>0</v>
      </c>
      <c r="D42" s="109">
        <f>'Биланс на состојба'!D45</f>
        <v>0</v>
      </c>
    </row>
    <row r="43" spans="1:4" ht="14.25" thickTop="1" thickBot="1" x14ac:dyDescent="0.25">
      <c r="A43" s="110" t="s">
        <v>211</v>
      </c>
      <c r="B43" s="109">
        <f>'Биланс на состојба'!B46</f>
        <v>0</v>
      </c>
      <c r="C43" s="109">
        <f>'Биланс на состојба'!C46</f>
        <v>0</v>
      </c>
      <c r="D43" s="109">
        <f>'Биланс на состојба'!D46</f>
        <v>0</v>
      </c>
    </row>
    <row r="44" spans="1:4" ht="14.25" thickTop="1" thickBot="1" x14ac:dyDescent="0.25">
      <c r="A44" s="110" t="s">
        <v>212</v>
      </c>
      <c r="B44" s="109">
        <f>'Биланс на состојба'!B47</f>
        <v>186880</v>
      </c>
      <c r="C44" s="109">
        <f>'Биланс на состојба'!C47</f>
        <v>88847</v>
      </c>
      <c r="D44" s="109">
        <f>'Биланс на состојба'!D47</f>
        <v>47.542273116438352</v>
      </c>
    </row>
    <row r="45" spans="1:4" ht="14.25" thickTop="1" thickBot="1" x14ac:dyDescent="0.25">
      <c r="A45" s="110" t="s">
        <v>333</v>
      </c>
      <c r="B45" s="109">
        <f>'Биланс на состојба'!B48</f>
        <v>742355</v>
      </c>
      <c r="C45" s="109">
        <f>'Биланс на состојба'!C48</f>
        <v>833454</v>
      </c>
      <c r="D45" s="109">
        <f>'Биланс на состојба'!D48</f>
        <v>112.27162206760917</v>
      </c>
    </row>
    <row r="46" spans="1:4" ht="14.25" thickTop="1" thickBot="1" x14ac:dyDescent="0.25">
      <c r="A46" s="110" t="s">
        <v>334</v>
      </c>
      <c r="B46" s="109">
        <f>'Биланс на состојба'!B49</f>
        <v>115066</v>
      </c>
      <c r="C46" s="109">
        <f>'Биланс на состојба'!C49</f>
        <v>105479</v>
      </c>
      <c r="D46" s="109">
        <f>'Биланс на состојба'!D49</f>
        <v>91.668259955156174</v>
      </c>
    </row>
    <row r="47" spans="1:4" ht="14.25" thickTop="1" thickBot="1" x14ac:dyDescent="0.25">
      <c r="A47" s="110" t="s">
        <v>335</v>
      </c>
      <c r="B47" s="109">
        <f>'Биланс на состојба'!B50</f>
        <v>0</v>
      </c>
      <c r="C47" s="109">
        <f>'Биланс на состојба'!C50</f>
        <v>0</v>
      </c>
      <c r="D47" s="109">
        <f>'Биланс на состојба'!D50</f>
        <v>0</v>
      </c>
    </row>
    <row r="48" spans="1:4" s="111" customFormat="1" ht="14.25" thickTop="1" thickBot="1" x14ac:dyDescent="0.25">
      <c r="A48" s="106" t="s">
        <v>213</v>
      </c>
      <c r="B48" s="107">
        <f>'Биланс на состојба'!B51</f>
        <v>3289</v>
      </c>
      <c r="C48" s="107">
        <f>'Биланс на состојба'!C51</f>
        <v>1603</v>
      </c>
      <c r="D48" s="107">
        <f>'Биланс на состојба'!D51</f>
        <v>48.738218303435694</v>
      </c>
    </row>
    <row r="49" spans="1:4" ht="14.25" thickTop="1" thickBot="1" x14ac:dyDescent="0.25">
      <c r="A49" s="110" t="s">
        <v>214</v>
      </c>
      <c r="B49" s="109">
        <f>'Биланс на состојба'!B52</f>
        <v>0</v>
      </c>
      <c r="C49" s="109">
        <f>'Биланс на состојба'!C52</f>
        <v>0</v>
      </c>
      <c r="D49" s="109">
        <f>'Биланс на состојба'!D52</f>
        <v>0</v>
      </c>
    </row>
    <row r="50" spans="1:4" ht="14.25" thickTop="1" thickBot="1" x14ac:dyDescent="0.25">
      <c r="A50" s="110" t="s">
        <v>240</v>
      </c>
      <c r="B50" s="109">
        <f>'Биланс на состојба'!B53</f>
        <v>0</v>
      </c>
      <c r="C50" s="109">
        <f>'Биланс на состојба'!C53</f>
        <v>0</v>
      </c>
      <c r="D50" s="109">
        <f>'Биланс на состојба'!D53</f>
        <v>0</v>
      </c>
    </row>
    <row r="51" spans="1:4" ht="14.25" thickTop="1" thickBot="1" x14ac:dyDescent="0.25">
      <c r="A51" s="110" t="s">
        <v>216</v>
      </c>
      <c r="B51" s="109">
        <f>'Биланс на состојба'!B54</f>
        <v>3289</v>
      </c>
      <c r="C51" s="109">
        <f>'Биланс на состојба'!C54</f>
        <v>1603</v>
      </c>
      <c r="D51" s="109">
        <f>'Биланс на состојба'!D54</f>
        <v>48.738218303435694</v>
      </c>
    </row>
    <row r="52" spans="1:4" ht="14.25" thickTop="1" thickBot="1" x14ac:dyDescent="0.25">
      <c r="A52" s="110" t="s">
        <v>336</v>
      </c>
      <c r="B52" s="109">
        <f>'Биланс на состојба'!B55</f>
        <v>0</v>
      </c>
      <c r="C52" s="109">
        <f>'Биланс на состојба'!C55</f>
        <v>0</v>
      </c>
      <c r="D52" s="109">
        <f>'Биланс на состојба'!D55</f>
        <v>0</v>
      </c>
    </row>
    <row r="53" spans="1:4" s="111" customFormat="1" ht="14.25" thickTop="1" thickBot="1" x14ac:dyDescent="0.25">
      <c r="A53" s="106" t="s">
        <v>217</v>
      </c>
      <c r="B53" s="107">
        <f>'Биланс на состојба'!B56</f>
        <v>9264300</v>
      </c>
      <c r="C53" s="107">
        <f>'Биланс на состојба'!C56</f>
        <v>8675232</v>
      </c>
      <c r="D53" s="107">
        <f>'Биланс на состојба'!D56</f>
        <v>93.64152715261811</v>
      </c>
    </row>
    <row r="54" spans="1:4" ht="14.25" thickTop="1" thickBot="1" x14ac:dyDescent="0.25">
      <c r="A54" s="108" t="s">
        <v>218</v>
      </c>
      <c r="B54" s="109">
        <f>'Биланс на состојба'!B57</f>
        <v>602400</v>
      </c>
      <c r="C54" s="109">
        <f>'Биланс на состојба'!C57</f>
        <v>580289</v>
      </c>
      <c r="D54" s="109">
        <f>'Биланс на состојба'!D57</f>
        <v>96.329515272244365</v>
      </c>
    </row>
    <row r="55" spans="1:4" ht="13.5" thickTop="1" x14ac:dyDescent="0.2">
      <c r="A55" s="88"/>
      <c r="B55" s="88"/>
      <c r="C55" s="88"/>
      <c r="D55" s="88"/>
    </row>
    <row r="56" spans="1:4" x14ac:dyDescent="0.2">
      <c r="A56" s="88"/>
      <c r="B56" s="88"/>
      <c r="C56" s="88"/>
      <c r="D56" s="88"/>
    </row>
    <row r="57" spans="1:4" x14ac:dyDescent="0.2">
      <c r="A57" s="88"/>
      <c r="B57" s="88"/>
      <c r="C57" s="88"/>
      <c r="D57" s="88"/>
    </row>
    <row r="58" spans="1:4" x14ac:dyDescent="0.2">
      <c r="A58" s="88"/>
      <c r="B58" s="88"/>
      <c r="C58" s="88"/>
      <c r="D58" s="88"/>
    </row>
    <row r="59" spans="1:4" x14ac:dyDescent="0.2">
      <c r="A59" s="88"/>
      <c r="B59" s="88"/>
      <c r="C59" s="88"/>
      <c r="D59" s="88"/>
    </row>
    <row r="60" spans="1:4" x14ac:dyDescent="0.2">
      <c r="A60" s="88"/>
      <c r="B60" s="88"/>
      <c r="C60" s="88"/>
      <c r="D60" s="88"/>
    </row>
    <row r="61" spans="1:4" x14ac:dyDescent="0.2">
      <c r="A61" s="88"/>
      <c r="B61" s="88"/>
      <c r="C61" s="88"/>
      <c r="D61" s="88"/>
    </row>
    <row r="62" spans="1:4" x14ac:dyDescent="0.2">
      <c r="A62" s="88"/>
      <c r="B62" s="88"/>
      <c r="C62" s="88"/>
      <c r="D62" s="88"/>
    </row>
    <row r="63" spans="1:4" x14ac:dyDescent="0.2">
      <c r="A63" s="88"/>
      <c r="B63" s="88"/>
      <c r="C63" s="88"/>
      <c r="D63" s="88"/>
    </row>
    <row r="64" spans="1:4" x14ac:dyDescent="0.2">
      <c r="A64" s="88"/>
      <c r="B64" s="88"/>
      <c r="C64" s="88"/>
      <c r="D64" s="88"/>
    </row>
    <row r="65" spans="1:4" x14ac:dyDescent="0.2">
      <c r="A65" s="92"/>
      <c r="B65" s="92"/>
      <c r="C65" s="92"/>
      <c r="D65" s="92"/>
    </row>
    <row r="66" spans="1:4" x14ac:dyDescent="0.2">
      <c r="A66" s="92"/>
      <c r="B66" s="92"/>
      <c r="C66" s="92"/>
      <c r="D66" s="92"/>
    </row>
    <row r="67" spans="1:4" x14ac:dyDescent="0.2">
      <c r="A67" s="92"/>
      <c r="B67" s="92"/>
      <c r="C67" s="92"/>
      <c r="D67" s="92"/>
    </row>
    <row r="68" spans="1:4" x14ac:dyDescent="0.2">
      <c r="A68" s="92"/>
      <c r="B68" s="92"/>
      <c r="C68" s="92"/>
      <c r="D68" s="92"/>
    </row>
  </sheetData>
  <sheetProtection selectLockedCells="1"/>
  <mergeCells count="3">
    <mergeCell ref="B1:D1"/>
    <mergeCell ref="A4:D4"/>
    <mergeCell ref="C5:D5"/>
  </mergeCells>
  <phoneticPr fontId="0" type="noConversion"/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indexed="12"/>
  </sheetPr>
  <dimension ref="A1:F52"/>
  <sheetViews>
    <sheetView zoomScale="70" zoomScaleNormal="70" workbookViewId="0">
      <selection activeCell="B6" sqref="B6:E7"/>
    </sheetView>
  </sheetViews>
  <sheetFormatPr defaultRowHeight="12.75" x14ac:dyDescent="0.2"/>
  <cols>
    <col min="1" max="1" width="5.140625" style="1" customWidth="1"/>
    <col min="2" max="2" width="54.5703125" style="1" customWidth="1"/>
    <col min="3" max="4" width="18.42578125" style="1" customWidth="1"/>
    <col min="5" max="16384" width="9.140625" style="1"/>
  </cols>
  <sheetData>
    <row r="1" spans="1:6" x14ac:dyDescent="0.2">
      <c r="A1" s="2"/>
      <c r="B1" s="2"/>
      <c r="C1" s="2"/>
      <c r="D1" s="2"/>
      <c r="E1" s="2"/>
    </row>
    <row r="2" spans="1:6" x14ac:dyDescent="0.2">
      <c r="A2" s="2"/>
      <c r="B2" s="120" t="s">
        <v>28</v>
      </c>
      <c r="C2" s="225" t="str">
        <f>'ФИ-Почетна'!$C$18</f>
        <v>Макпетрол АД Скопје</v>
      </c>
      <c r="D2" s="226"/>
      <c r="E2" s="226"/>
    </row>
    <row r="3" spans="1:6" ht="12.75" customHeight="1" x14ac:dyDescent="0.2">
      <c r="A3" s="2"/>
      <c r="B3" s="120" t="s">
        <v>30</v>
      </c>
      <c r="C3" s="122" t="str">
        <f>'ФИ-Почетна'!$C$22</f>
        <v>01.01 - 30.06</v>
      </c>
      <c r="D3" s="123" t="s">
        <v>320</v>
      </c>
      <c r="E3" s="121">
        <f>'ФИ-Почетна'!$C$23</f>
        <v>2023</v>
      </c>
    </row>
    <row r="4" spans="1:6" x14ac:dyDescent="0.2">
      <c r="A4" s="2"/>
      <c r="B4" s="124" t="s">
        <v>239</v>
      </c>
      <c r="C4" s="125" t="str">
        <f>'ФИ-Почетна'!$C$20</f>
        <v>да</v>
      </c>
      <c r="D4" s="2"/>
      <c r="E4" s="2"/>
    </row>
    <row r="5" spans="1:6" x14ac:dyDescent="0.2">
      <c r="A5" s="2"/>
      <c r="B5" s="2"/>
      <c r="C5" s="2"/>
      <c r="D5" s="2"/>
      <c r="E5" s="2"/>
    </row>
    <row r="6" spans="1:6" x14ac:dyDescent="0.2">
      <c r="A6" s="2"/>
      <c r="B6" s="229" t="s">
        <v>27</v>
      </c>
      <c r="C6" s="229"/>
      <c r="D6" s="229"/>
      <c r="E6" s="229"/>
    </row>
    <row r="7" spans="1:6" x14ac:dyDescent="0.2">
      <c r="A7" s="2"/>
      <c r="B7" s="229"/>
      <c r="C7" s="229"/>
      <c r="D7" s="229"/>
      <c r="E7" s="229"/>
    </row>
    <row r="8" spans="1:6" s="128" customFormat="1" ht="15" customHeight="1" thickBot="1" x14ac:dyDescent="0.25">
      <c r="A8" s="126"/>
      <c r="B8" s="127"/>
      <c r="C8" s="228" t="s">
        <v>35</v>
      </c>
      <c r="D8" s="228"/>
      <c r="E8" s="228"/>
    </row>
    <row r="9" spans="1:6" s="130" customFormat="1" ht="25.5" customHeight="1" thickTop="1" thickBot="1" x14ac:dyDescent="0.25">
      <c r="A9" s="227"/>
      <c r="B9" s="227" t="s">
        <v>34</v>
      </c>
      <c r="C9" s="129" t="s">
        <v>25</v>
      </c>
      <c r="D9" s="129" t="s">
        <v>26</v>
      </c>
      <c r="E9" s="129" t="s">
        <v>29</v>
      </c>
    </row>
    <row r="10" spans="1:6" ht="46.5" thickTop="1" thickBot="1" x14ac:dyDescent="0.25">
      <c r="A10" s="227"/>
      <c r="B10" s="227"/>
      <c r="C10" s="129" t="s">
        <v>33</v>
      </c>
      <c r="D10" s="129" t="s">
        <v>33</v>
      </c>
      <c r="E10" s="131" t="s">
        <v>32</v>
      </c>
    </row>
    <row r="11" spans="1:6" ht="18.75" customHeight="1" thickTop="1" thickBot="1" x14ac:dyDescent="0.25">
      <c r="A11" s="132">
        <v>1</v>
      </c>
      <c r="B11" s="133" t="s">
        <v>369</v>
      </c>
      <c r="C11" s="107">
        <f>'Биланс на успех - природа'!C11</f>
        <v>16301821</v>
      </c>
      <c r="D11" s="107">
        <f>'Биланс на успех - природа'!D11</f>
        <v>13868859</v>
      </c>
      <c r="E11" s="107">
        <f>'Биланс на успех - природа'!E11</f>
        <v>85.075520090669627</v>
      </c>
      <c r="F11" s="3"/>
    </row>
    <row r="12" spans="1:6" ht="13.5" customHeight="1" thickTop="1" thickBot="1" x14ac:dyDescent="0.25">
      <c r="A12" s="132">
        <v>2</v>
      </c>
      <c r="B12" s="134" t="s">
        <v>14</v>
      </c>
      <c r="C12" s="109">
        <f>'Биланс на успех - природа'!C12</f>
        <v>16183156</v>
      </c>
      <c r="D12" s="109">
        <f>'Биланс на успех - природа'!D12</f>
        <v>13823159</v>
      </c>
      <c r="E12" s="109">
        <f>'Биланс на успех - природа'!E12</f>
        <v>85.416954517400683</v>
      </c>
      <c r="F12" s="3"/>
    </row>
    <row r="13" spans="1:6" ht="15.75" customHeight="1" thickTop="1" thickBot="1" x14ac:dyDescent="0.25">
      <c r="A13" s="132" t="s">
        <v>337</v>
      </c>
      <c r="B13" s="134" t="s">
        <v>235</v>
      </c>
      <c r="C13" s="135">
        <f>'Биланс на успех - природа'!C13</f>
        <v>15324179</v>
      </c>
      <c r="D13" s="135">
        <f>'Биланс на успех - природа'!D13</f>
        <v>13392765</v>
      </c>
      <c r="E13" s="109">
        <f>'Биланс на успех - природа'!E13</f>
        <v>87.39629705447841</v>
      </c>
      <c r="F13" s="3"/>
    </row>
    <row r="14" spans="1:6" ht="15" customHeight="1" thickTop="1" thickBot="1" x14ac:dyDescent="0.25">
      <c r="A14" s="132" t="s">
        <v>254</v>
      </c>
      <c r="B14" s="134" t="s">
        <v>236</v>
      </c>
      <c r="C14" s="135">
        <f>'Биланс на успех - природа'!C14</f>
        <v>858977</v>
      </c>
      <c r="D14" s="135">
        <f>'Биланс на успех - природа'!D14</f>
        <v>430394</v>
      </c>
      <c r="E14" s="109">
        <f>'Биланс на успех - природа'!E14</f>
        <v>50.105416093795299</v>
      </c>
      <c r="F14" s="3"/>
    </row>
    <row r="15" spans="1:6" ht="18" customHeight="1" thickTop="1" thickBot="1" x14ac:dyDescent="0.25">
      <c r="A15" s="132">
        <v>3</v>
      </c>
      <c r="B15" s="134" t="s">
        <v>255</v>
      </c>
      <c r="C15" s="136" t="str">
        <f>'Биланс на успех - природа'!C15</f>
        <v>XXXXXX</v>
      </c>
      <c r="D15" s="136" t="str">
        <f>'Биланс на успех - природа'!D15</f>
        <v>XXXXXX</v>
      </c>
      <c r="E15" s="136" t="str">
        <f>'Биланс на успех - природа'!E15</f>
        <v>xxxxx</v>
      </c>
      <c r="F15" s="3"/>
    </row>
    <row r="16" spans="1:6" ht="27" thickTop="1" thickBot="1" x14ac:dyDescent="0.25">
      <c r="A16" s="132">
        <v>4</v>
      </c>
      <c r="B16" s="134" t="s">
        <v>365</v>
      </c>
      <c r="C16" s="135">
        <f>'Биланс на успех - природа'!C16</f>
        <v>117793</v>
      </c>
      <c r="D16" s="135">
        <f>'Биланс на успех - природа'!D16</f>
        <v>98803</v>
      </c>
      <c r="E16" s="109">
        <f>'Биланс на успех - природа'!E16</f>
        <v>83.878498722334953</v>
      </c>
      <c r="F16" s="3"/>
    </row>
    <row r="17" spans="1:6" ht="27" thickTop="1" thickBot="1" x14ac:dyDescent="0.25">
      <c r="A17" s="132">
        <v>5</v>
      </c>
      <c r="B17" s="134" t="s">
        <v>366</v>
      </c>
      <c r="C17" s="135">
        <f>'Биланс на успех - природа'!C17</f>
        <v>102317</v>
      </c>
      <c r="D17" s="135">
        <f>'Биланс на успех - природа'!D17</f>
        <v>94985</v>
      </c>
      <c r="E17" s="109">
        <f>'Биланс на успех - природа'!E17</f>
        <v>92.834035399786941</v>
      </c>
      <c r="F17" s="3"/>
    </row>
    <row r="18" spans="1:6" ht="18" customHeight="1" thickTop="1" thickBot="1" x14ac:dyDescent="0.25">
      <c r="A18" s="132">
        <v>6</v>
      </c>
      <c r="B18" s="134" t="s">
        <v>367</v>
      </c>
      <c r="C18" s="135">
        <f>'Биланс на успех - природа'!C18</f>
        <v>0</v>
      </c>
      <c r="D18" s="135">
        <f>'Биланс на успех - природа'!D18</f>
        <v>0</v>
      </c>
      <c r="E18" s="109">
        <f>'Биланс на успех - природа'!E18</f>
        <v>0</v>
      </c>
      <c r="F18" s="3"/>
    </row>
    <row r="19" spans="1:6" ht="18" customHeight="1" thickTop="1" thickBot="1" x14ac:dyDescent="0.25">
      <c r="A19" s="132">
        <v>7</v>
      </c>
      <c r="B19" s="134" t="s">
        <v>7</v>
      </c>
      <c r="C19" s="135">
        <f>'Биланс на успех - природа'!C19</f>
        <v>118665</v>
      </c>
      <c r="D19" s="135">
        <f>'Биланс на успех - природа'!D19</f>
        <v>45700</v>
      </c>
      <c r="E19" s="109">
        <f>'Биланс на успех - природа'!E19</f>
        <v>38.511776850798469</v>
      </c>
      <c r="F19" s="3"/>
    </row>
    <row r="20" spans="1:6" ht="18" customHeight="1" thickTop="1" thickBot="1" x14ac:dyDescent="0.25">
      <c r="A20" s="132">
        <v>8</v>
      </c>
      <c r="B20" s="137" t="s">
        <v>368</v>
      </c>
      <c r="C20" s="107">
        <f>'Биланс на успех - природа'!C20</f>
        <v>15802948</v>
      </c>
      <c r="D20" s="107">
        <f>'Биланс на успех - природа'!D20</f>
        <v>13585604</v>
      </c>
      <c r="E20" s="107">
        <f>'Биланс на успех - природа'!E20</f>
        <v>85.968795189353273</v>
      </c>
      <c r="F20" s="3"/>
    </row>
    <row r="21" spans="1:6" ht="18" customHeight="1" thickTop="1" thickBot="1" x14ac:dyDescent="0.25">
      <c r="A21" s="132">
        <v>9</v>
      </c>
      <c r="B21" s="138" t="s">
        <v>355</v>
      </c>
      <c r="C21" s="135">
        <f>'Биланс на успех - природа'!C21</f>
        <v>14343836</v>
      </c>
      <c r="D21" s="135">
        <f>'Биланс на успех - природа'!D21</f>
        <v>12049490</v>
      </c>
      <c r="E21" s="109">
        <f>'Биланс на успех - природа'!E21</f>
        <v>84.004655379495418</v>
      </c>
      <c r="F21" s="3"/>
    </row>
    <row r="22" spans="1:6" ht="18" customHeight="1" thickTop="1" thickBot="1" x14ac:dyDescent="0.25">
      <c r="A22" s="132">
        <v>10</v>
      </c>
      <c r="B22" s="138" t="s">
        <v>356</v>
      </c>
      <c r="C22" s="135">
        <f>'Биланс на успех - природа'!C22</f>
        <v>152337</v>
      </c>
      <c r="D22" s="135">
        <f>'Биланс на успех - природа'!D22</f>
        <v>128044</v>
      </c>
      <c r="E22" s="109">
        <f>'Биланс на успех - природа'!E22</f>
        <v>84.053119071532194</v>
      </c>
      <c r="F22" s="3"/>
    </row>
    <row r="23" spans="1:6" ht="18" customHeight="1" thickTop="1" thickBot="1" x14ac:dyDescent="0.25">
      <c r="A23" s="132">
        <v>11</v>
      </c>
      <c r="B23" s="138" t="s">
        <v>357</v>
      </c>
      <c r="C23" s="135">
        <f>'Биланс на успех - природа'!C23</f>
        <v>0</v>
      </c>
      <c r="D23" s="135">
        <f>'Биланс на успех - природа'!D23</f>
        <v>0</v>
      </c>
      <c r="E23" s="109">
        <f>'Биланс на успех - природа'!E23</f>
        <v>0</v>
      </c>
      <c r="F23" s="3"/>
    </row>
    <row r="24" spans="1:6" ht="14.25" thickTop="1" thickBot="1" x14ac:dyDescent="0.25">
      <c r="A24" s="132">
        <v>12</v>
      </c>
      <c r="B24" s="138" t="s">
        <v>358</v>
      </c>
      <c r="C24" s="135">
        <f>'Биланс на успех - природа'!C24</f>
        <v>267775</v>
      </c>
      <c r="D24" s="135">
        <f>'Биланс на успех - природа'!D24</f>
        <v>307407</v>
      </c>
      <c r="E24" s="109">
        <f>'Биланс на успех - природа'!E24</f>
        <v>114.80048548221455</v>
      </c>
      <c r="F24" s="3"/>
    </row>
    <row r="25" spans="1:6" ht="18" customHeight="1" thickTop="1" thickBot="1" x14ac:dyDescent="0.25">
      <c r="A25" s="132">
        <v>13</v>
      </c>
      <c r="B25" s="138" t="s">
        <v>359</v>
      </c>
      <c r="C25" s="135">
        <f>'Биланс на успех - природа'!C25</f>
        <v>107445</v>
      </c>
      <c r="D25" s="135">
        <f>'Биланс на успех - природа'!D25</f>
        <v>110712</v>
      </c>
      <c r="E25" s="109">
        <f>'Биланс на успех - природа'!E25</f>
        <v>103.04062543626972</v>
      </c>
      <c r="F25" s="3"/>
    </row>
    <row r="26" spans="1:6" ht="18" customHeight="1" thickTop="1" thickBot="1" x14ac:dyDescent="0.25">
      <c r="A26" s="132">
        <v>14</v>
      </c>
      <c r="B26" s="138" t="s">
        <v>360</v>
      </c>
      <c r="C26" s="135">
        <f>'Биланс на успех - природа'!C26</f>
        <v>676487</v>
      </c>
      <c r="D26" s="135">
        <f>'Биланс на успех - природа'!D26</f>
        <v>832589</v>
      </c>
      <c r="E26" s="109">
        <f>'Биланс на успех - природа'!E26</f>
        <v>123.07538799710859</v>
      </c>
      <c r="F26" s="3"/>
    </row>
    <row r="27" spans="1:6" ht="14.25" customHeight="1" thickTop="1" thickBot="1" x14ac:dyDescent="0.25">
      <c r="A27" s="132">
        <v>15</v>
      </c>
      <c r="B27" s="134" t="s">
        <v>361</v>
      </c>
      <c r="C27" s="135">
        <f>'Биланс на успех - природа'!C27</f>
        <v>132109</v>
      </c>
      <c r="D27" s="135">
        <f>'Биланс на успех - природа'!D27</f>
        <v>136651</v>
      </c>
      <c r="E27" s="109">
        <f>'Биланс на успех - природа'!E27</f>
        <v>103.4380700784958</v>
      </c>
      <c r="F27" s="3"/>
    </row>
    <row r="28" spans="1:6" ht="18" customHeight="1" thickTop="1" thickBot="1" x14ac:dyDescent="0.25">
      <c r="A28" s="132">
        <v>16</v>
      </c>
      <c r="B28" s="138" t="s">
        <v>362</v>
      </c>
      <c r="C28" s="135">
        <f>'Биланс на успех - природа'!C28</f>
        <v>0</v>
      </c>
      <c r="D28" s="135">
        <f>'Биланс на успех - природа'!D28</f>
        <v>0</v>
      </c>
      <c r="E28" s="109">
        <f>'Биланс на успех - природа'!E28</f>
        <v>0</v>
      </c>
      <c r="F28" s="3"/>
    </row>
    <row r="29" spans="1:6" ht="18" customHeight="1" thickTop="1" thickBot="1" x14ac:dyDescent="0.25">
      <c r="A29" s="132">
        <v>17</v>
      </c>
      <c r="B29" s="134" t="s">
        <v>363</v>
      </c>
      <c r="C29" s="135">
        <f>'Биланс на успех - природа'!C29</f>
        <v>47757</v>
      </c>
      <c r="D29" s="135">
        <f>'Биланс на успех - природа'!D29</f>
        <v>528</v>
      </c>
      <c r="E29" s="109">
        <f>'Биланс на успех - природа'!E29</f>
        <v>1.105597085244048</v>
      </c>
      <c r="F29" s="3"/>
    </row>
    <row r="30" spans="1:6" ht="18" customHeight="1" thickTop="1" thickBot="1" x14ac:dyDescent="0.25">
      <c r="A30" s="132">
        <v>18</v>
      </c>
      <c r="B30" s="138" t="s">
        <v>364</v>
      </c>
      <c r="C30" s="135">
        <f>'Биланс на успех - природа'!C30</f>
        <v>0</v>
      </c>
      <c r="D30" s="135">
        <f>'Биланс на успех - природа'!D30</f>
        <v>0</v>
      </c>
      <c r="E30" s="109">
        <f>'Биланс на успех - природа'!E30</f>
        <v>0</v>
      </c>
      <c r="F30" s="3"/>
    </row>
    <row r="31" spans="1:6" ht="14.25" thickTop="1" thickBot="1" x14ac:dyDescent="0.25">
      <c r="A31" s="132">
        <v>19</v>
      </c>
      <c r="B31" s="134" t="s">
        <v>8</v>
      </c>
      <c r="C31" s="135">
        <f>'Биланс на успех - природа'!C31</f>
        <v>75202</v>
      </c>
      <c r="D31" s="135">
        <f>'Биланс на успех - природа'!D31</f>
        <v>20183</v>
      </c>
      <c r="E31" s="109">
        <f>'Биланс на успех - природа'!E31</f>
        <v>26.83838195792665</v>
      </c>
      <c r="F31" s="3"/>
    </row>
    <row r="32" spans="1:6" ht="18" customHeight="1" thickTop="1" thickBot="1" x14ac:dyDescent="0.25">
      <c r="A32" s="132">
        <v>20</v>
      </c>
      <c r="B32" s="137" t="s">
        <v>9</v>
      </c>
      <c r="C32" s="139">
        <f>'Биланс на успех - природа'!C32</f>
        <v>483397</v>
      </c>
      <c r="D32" s="139">
        <f>'Биланс на успех - природа'!D32</f>
        <v>279437</v>
      </c>
      <c r="E32" s="139">
        <f>'Биланс на успех - природа'!E32</f>
        <v>57.80693715517473</v>
      </c>
      <c r="F32" s="3"/>
    </row>
    <row r="33" spans="1:6" ht="14.25" customHeight="1" thickTop="1" thickBot="1" x14ac:dyDescent="0.25">
      <c r="A33" s="132">
        <v>21</v>
      </c>
      <c r="B33" s="138" t="s">
        <v>344</v>
      </c>
      <c r="C33" s="139">
        <f>'Биланс на успех - природа'!C33</f>
        <v>91777</v>
      </c>
      <c r="D33" s="139">
        <f>'Биланс на успех - природа'!D33</f>
        <v>37757</v>
      </c>
      <c r="E33" s="107">
        <f>'Биланс на успех - природа'!E33</f>
        <v>41.139937021258049</v>
      </c>
      <c r="F33" s="3"/>
    </row>
    <row r="34" spans="1:6" ht="30" customHeight="1" thickTop="1" thickBot="1" x14ac:dyDescent="0.25">
      <c r="A34" s="132" t="s">
        <v>338</v>
      </c>
      <c r="B34" s="134" t="s">
        <v>256</v>
      </c>
      <c r="C34" s="135">
        <f>'Биланс на успех - природа'!C34</f>
        <v>91480</v>
      </c>
      <c r="D34" s="135">
        <f>'Биланс на успех - природа'!D34</f>
        <v>37627</v>
      </c>
      <c r="E34" s="109">
        <f>'Биланс на успех - природа'!E34</f>
        <v>41.131394840402272</v>
      </c>
      <c r="F34" s="3"/>
    </row>
    <row r="35" spans="1:6" ht="18.75" customHeight="1" thickTop="1" thickBot="1" x14ac:dyDescent="0.25">
      <c r="A35" s="132" t="s">
        <v>339</v>
      </c>
      <c r="B35" s="134" t="s">
        <v>345</v>
      </c>
      <c r="C35" s="135">
        <f>'Биланс на успех - природа'!C35</f>
        <v>297</v>
      </c>
      <c r="D35" s="135">
        <f>'Биланс на успех - природа'!D35</f>
        <v>130</v>
      </c>
      <c r="E35" s="109">
        <f>'Биланс на успех - природа'!E35</f>
        <v>43.771043771043772</v>
      </c>
      <c r="F35" s="3"/>
    </row>
    <row r="36" spans="1:6" ht="17.25" customHeight="1" thickTop="1" thickBot="1" x14ac:dyDescent="0.25">
      <c r="A36" s="132" t="s">
        <v>340</v>
      </c>
      <c r="B36" s="134" t="s">
        <v>346</v>
      </c>
      <c r="C36" s="135">
        <f>'Биланс на успех - природа'!C36</f>
        <v>0</v>
      </c>
      <c r="D36" s="135">
        <f>'Биланс на успех - природа'!D36</f>
        <v>0</v>
      </c>
      <c r="E36" s="109">
        <f>'Биланс на успех - природа'!E36</f>
        <v>0</v>
      </c>
      <c r="F36" s="3"/>
    </row>
    <row r="37" spans="1:6" ht="18" customHeight="1" thickTop="1" thickBot="1" x14ac:dyDescent="0.25">
      <c r="A37" s="132">
        <v>22</v>
      </c>
      <c r="B37" s="138" t="s">
        <v>347</v>
      </c>
      <c r="C37" s="107">
        <f>'Биланс на успех - природа'!C37</f>
        <v>28095</v>
      </c>
      <c r="D37" s="107">
        <f>'Биланс на успех - природа'!D37</f>
        <v>47450</v>
      </c>
      <c r="E37" s="107">
        <f>'Биланс на успех - природа'!E37</f>
        <v>168.89126179035415</v>
      </c>
      <c r="F37" s="3"/>
    </row>
    <row r="38" spans="1:6" ht="18" customHeight="1" thickTop="1" thickBot="1" x14ac:dyDescent="0.25">
      <c r="A38" s="132" t="s">
        <v>341</v>
      </c>
      <c r="B38" s="134" t="s">
        <v>257</v>
      </c>
      <c r="C38" s="135">
        <f>'Биланс на успех - природа'!C38</f>
        <v>6785</v>
      </c>
      <c r="D38" s="135">
        <f>'Биланс на успех - природа'!D38</f>
        <v>7417</v>
      </c>
      <c r="E38" s="109">
        <f>'Биланс на успех - природа'!E38</f>
        <v>109.31466470154754</v>
      </c>
      <c r="F38" s="3"/>
    </row>
    <row r="39" spans="1:6" ht="18" customHeight="1" thickTop="1" thickBot="1" x14ac:dyDescent="0.25">
      <c r="A39" s="132" t="s">
        <v>342</v>
      </c>
      <c r="B39" s="134" t="s">
        <v>258</v>
      </c>
      <c r="C39" s="135">
        <f>'Биланс на успех - природа'!C39</f>
        <v>2</v>
      </c>
      <c r="D39" s="135">
        <f>'Биланс на успех - природа'!D39</f>
        <v>96</v>
      </c>
      <c r="E39" s="109">
        <f>'Биланс на успех - природа'!E39</f>
        <v>4800</v>
      </c>
      <c r="F39" s="3"/>
    </row>
    <row r="40" spans="1:6" ht="18" customHeight="1" thickTop="1" thickBot="1" x14ac:dyDescent="0.25">
      <c r="A40" s="132" t="s">
        <v>343</v>
      </c>
      <c r="B40" s="134" t="s">
        <v>348</v>
      </c>
      <c r="C40" s="135">
        <f>'Биланс на успех - природа'!C40</f>
        <v>21308</v>
      </c>
      <c r="D40" s="135">
        <f>'Биланс на успех - природа'!D40</f>
        <v>39937</v>
      </c>
      <c r="E40" s="109">
        <f>'Биланс на успех - природа'!E40</f>
        <v>187.42725736812466</v>
      </c>
      <c r="F40" s="3"/>
    </row>
    <row r="41" spans="1:6" ht="18" customHeight="1" thickTop="1" thickBot="1" x14ac:dyDescent="0.25">
      <c r="A41" s="132">
        <v>23</v>
      </c>
      <c r="B41" s="137" t="s">
        <v>349</v>
      </c>
      <c r="C41" s="107">
        <f>'Биланс на успех - природа'!C41</f>
        <v>547079</v>
      </c>
      <c r="D41" s="107">
        <f>'Биланс на успех - природа'!D41</f>
        <v>269744</v>
      </c>
      <c r="E41" s="107">
        <f>'Биланс на успех - природа'!E41</f>
        <v>49.306224512364757</v>
      </c>
      <c r="F41" s="3"/>
    </row>
    <row r="42" spans="1:6" ht="18" customHeight="1" thickTop="1" thickBot="1" x14ac:dyDescent="0.25">
      <c r="A42" s="132">
        <v>24</v>
      </c>
      <c r="B42" s="134" t="s">
        <v>350</v>
      </c>
      <c r="C42" s="135">
        <f>'Биланс на успех - природа'!C42</f>
        <v>0</v>
      </c>
      <c r="D42" s="135">
        <f>'Биланс на успех - природа'!D42</f>
        <v>0</v>
      </c>
      <c r="E42" s="109">
        <f>'Биланс на успех - природа'!E42</f>
        <v>0</v>
      </c>
      <c r="F42" s="3"/>
    </row>
    <row r="43" spans="1:6" ht="18" customHeight="1" thickTop="1" thickBot="1" x14ac:dyDescent="0.25">
      <c r="A43" s="132">
        <v>25</v>
      </c>
      <c r="B43" s="137" t="s">
        <v>16</v>
      </c>
      <c r="C43" s="107">
        <f>'Биланс на успех - природа'!C43</f>
        <v>547079</v>
      </c>
      <c r="D43" s="107">
        <f>'Биланс на успех - природа'!D43</f>
        <v>269744</v>
      </c>
      <c r="E43" s="107">
        <f>'Биланс на успех - природа'!E43</f>
        <v>49.306224512364757</v>
      </c>
      <c r="F43" s="3"/>
    </row>
    <row r="44" spans="1:6" ht="18" customHeight="1" thickTop="1" thickBot="1" x14ac:dyDescent="0.25">
      <c r="A44" s="132">
        <v>26</v>
      </c>
      <c r="B44" s="138" t="s">
        <v>17</v>
      </c>
      <c r="C44" s="135">
        <f>'Биланс на успех - природа'!C44</f>
        <v>55763.341999999997</v>
      </c>
      <c r="D44" s="135">
        <f>'Биланс на успех - природа'!D44</f>
        <v>30553</v>
      </c>
      <c r="E44" s="109">
        <f>'Биланс на успех - природа'!E44</f>
        <v>54.790475075902023</v>
      </c>
      <c r="F44" s="3"/>
    </row>
    <row r="45" spans="1:6" ht="18" customHeight="1" thickTop="1" thickBot="1" x14ac:dyDescent="0.25">
      <c r="A45" s="132">
        <v>27</v>
      </c>
      <c r="B45" s="137" t="s">
        <v>351</v>
      </c>
      <c r="C45" s="107">
        <f>'Биланс на успех - природа'!C45</f>
        <v>491315.658</v>
      </c>
      <c r="D45" s="107">
        <f>'Биланс на успех - природа'!D45</f>
        <v>239191</v>
      </c>
      <c r="E45" s="107">
        <f>'Биланс на успех - природа'!E45</f>
        <v>48.683773070387268</v>
      </c>
      <c r="F45" s="3"/>
    </row>
    <row r="46" spans="1:6" ht="18" customHeight="1" thickTop="1" thickBot="1" x14ac:dyDescent="0.25">
      <c r="A46" s="132">
        <v>28</v>
      </c>
      <c r="B46" s="138" t="s">
        <v>10</v>
      </c>
      <c r="C46" s="135">
        <f>'Биланс на успех - природа'!C46</f>
        <v>0</v>
      </c>
      <c r="D46" s="135">
        <f>'Биланс на успех - природа'!D46</f>
        <v>0</v>
      </c>
      <c r="E46" s="109">
        <f>'Биланс на успех - природа'!E46</f>
        <v>0</v>
      </c>
      <c r="F46" s="3"/>
    </row>
    <row r="47" spans="1:6" ht="14.25" thickTop="1" thickBot="1" x14ac:dyDescent="0.25">
      <c r="A47" s="132">
        <v>29</v>
      </c>
      <c r="B47" s="137" t="s">
        <v>352</v>
      </c>
      <c r="C47" s="107">
        <f>'Биланс на успех - природа'!C47</f>
        <v>491315.658</v>
      </c>
      <c r="D47" s="107">
        <f>'Биланс на успех - природа'!D47</f>
        <v>239191</v>
      </c>
      <c r="E47" s="107">
        <f>'Биланс на успех - природа'!E47</f>
        <v>48.683773070387268</v>
      </c>
    </row>
    <row r="48" spans="1:6" ht="14.25" thickTop="1" thickBot="1" x14ac:dyDescent="0.25">
      <c r="A48" s="132">
        <v>30</v>
      </c>
      <c r="B48" s="134" t="s">
        <v>353</v>
      </c>
      <c r="C48" s="135">
        <f>'Биланс на успех - природа'!C48</f>
        <v>5940</v>
      </c>
      <c r="D48" s="135">
        <f>'Биланс на успех - природа'!D48</f>
        <v>0</v>
      </c>
      <c r="E48" s="109">
        <f>'Биланс на успех - природа'!E48</f>
        <v>0</v>
      </c>
    </row>
    <row r="49" spans="1:5" ht="14.25" thickTop="1" thickBot="1" x14ac:dyDescent="0.25">
      <c r="A49" s="132">
        <v>31</v>
      </c>
      <c r="B49" s="137" t="s">
        <v>354</v>
      </c>
      <c r="C49" s="107">
        <f>'Биланс на успех - природа'!C49</f>
        <v>497255.658</v>
      </c>
      <c r="D49" s="107">
        <f>'Биланс на успех - природа'!D49</f>
        <v>239191</v>
      </c>
      <c r="E49" s="107">
        <f>'Биланс на успех - природа'!E49</f>
        <v>48.102217873607387</v>
      </c>
    </row>
    <row r="50" spans="1:5" ht="13.5" thickTop="1" x14ac:dyDescent="0.2">
      <c r="A50" s="140"/>
      <c r="B50" s="140"/>
      <c r="C50" s="140"/>
      <c r="D50" s="140"/>
      <c r="E50" s="140"/>
    </row>
    <row r="51" spans="1:5" x14ac:dyDescent="0.2">
      <c r="A51" s="140"/>
      <c r="B51" s="140"/>
      <c r="C51" s="140"/>
      <c r="D51" s="140"/>
      <c r="E51" s="140"/>
    </row>
    <row r="52" spans="1:5" x14ac:dyDescent="0.2">
      <c r="A52" s="140"/>
      <c r="B52" s="140"/>
      <c r="C52" s="140"/>
      <c r="D52" s="140"/>
      <c r="E52" s="140"/>
    </row>
  </sheetData>
  <sheetProtection selectLockedCells="1"/>
  <mergeCells count="5">
    <mergeCell ref="C2:E2"/>
    <mergeCell ref="A9:A10"/>
    <mergeCell ref="B9:B10"/>
    <mergeCell ref="C8:E8"/>
    <mergeCell ref="B6:E7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indexed="12"/>
  </sheetPr>
  <dimension ref="A1:D50"/>
  <sheetViews>
    <sheetView zoomScale="85" zoomScaleNormal="85" workbookViewId="0">
      <selection activeCell="A5" sqref="A5:C5"/>
    </sheetView>
  </sheetViews>
  <sheetFormatPr defaultRowHeight="12.75" x14ac:dyDescent="0.2"/>
  <cols>
    <col min="1" max="1" width="70.28515625" style="3" customWidth="1"/>
    <col min="2" max="2" width="15.28515625" style="3" customWidth="1"/>
    <col min="3" max="3" width="13.5703125" style="3" customWidth="1"/>
    <col min="4" max="4" width="12.7109375" style="3" customWidth="1"/>
    <col min="5" max="16384" width="9.140625" style="3"/>
  </cols>
  <sheetData>
    <row r="1" spans="1:4" x14ac:dyDescent="0.2">
      <c r="A1" s="2"/>
      <c r="B1" s="2"/>
      <c r="C1" s="2"/>
      <c r="D1" s="2"/>
    </row>
    <row r="2" spans="1:4" ht="12" customHeight="1" x14ac:dyDescent="0.2">
      <c r="A2" s="120" t="s">
        <v>28</v>
      </c>
      <c r="B2" s="230" t="str">
        <f>'ФИ-Почетна'!$C$18</f>
        <v>Макпетрол АД Скопје</v>
      </c>
      <c r="C2" s="231"/>
      <c r="D2" s="231"/>
    </row>
    <row r="3" spans="1:4" ht="12" customHeight="1" x14ac:dyDescent="0.2">
      <c r="A3" s="120" t="s">
        <v>30</v>
      </c>
      <c r="B3" s="141" t="str">
        <f>'ФИ-Почетна'!$C$22</f>
        <v>01.01 - 30.06</v>
      </c>
      <c r="C3" s="120" t="s">
        <v>320</v>
      </c>
      <c r="D3" s="142">
        <f>'ФИ-Почетна'!$C$23</f>
        <v>2023</v>
      </c>
    </row>
    <row r="4" spans="1:4" ht="12" customHeight="1" x14ac:dyDescent="0.2">
      <c r="A4" s="124" t="s">
        <v>239</v>
      </c>
      <c r="B4" s="125" t="str">
        <f>'ФИ-Почетна'!$C$20</f>
        <v>да</v>
      </c>
      <c r="C4" s="2"/>
      <c r="D4" s="2"/>
    </row>
    <row r="5" spans="1:4" ht="24" customHeight="1" x14ac:dyDescent="0.2">
      <c r="A5" s="232" t="s">
        <v>112</v>
      </c>
      <c r="B5" s="232"/>
      <c r="C5" s="232"/>
      <c r="D5" s="2"/>
    </row>
    <row r="6" spans="1:4" ht="12" customHeight="1" thickBot="1" x14ac:dyDescent="0.25">
      <c r="A6" s="143"/>
      <c r="B6" s="2"/>
      <c r="C6" s="233" t="s">
        <v>35</v>
      </c>
      <c r="D6" s="233"/>
    </row>
    <row r="7" spans="1:4" s="144" customFormat="1" ht="32.25" customHeight="1" thickTop="1" thickBot="1" x14ac:dyDescent="0.25">
      <c r="A7" s="13" t="s">
        <v>34</v>
      </c>
      <c r="B7" s="13" t="s">
        <v>25</v>
      </c>
      <c r="C7" s="13" t="s">
        <v>26</v>
      </c>
      <c r="D7" s="13" t="s">
        <v>29</v>
      </c>
    </row>
    <row r="8" spans="1:4" ht="15.75" customHeight="1" thickTop="1" thickBot="1" x14ac:dyDescent="0.25">
      <c r="A8" s="145" t="s">
        <v>37</v>
      </c>
      <c r="B8" s="146">
        <f>'Паричен тек'!B9</f>
        <v>-240852</v>
      </c>
      <c r="C8" s="146">
        <f>'Паричен тек'!C9</f>
        <v>179305</v>
      </c>
      <c r="D8" s="146">
        <f>'Паричен тек'!D9</f>
        <v>0</v>
      </c>
    </row>
    <row r="9" spans="1:4" ht="17.25" customHeight="1" thickTop="1" thickBot="1" x14ac:dyDescent="0.25">
      <c r="A9" s="147" t="s">
        <v>38</v>
      </c>
      <c r="B9" s="148">
        <f>'Паричен тек'!B10</f>
        <v>491316</v>
      </c>
      <c r="C9" s="148">
        <f>'Паричен тек'!C10</f>
        <v>239191</v>
      </c>
      <c r="D9" s="148">
        <f>'Паричен тек'!D10</f>
        <v>48.683739182114969</v>
      </c>
    </row>
    <row r="10" spans="1:4" ht="16.5" customHeight="1" thickTop="1" thickBot="1" x14ac:dyDescent="0.25">
      <c r="A10" s="149" t="s">
        <v>39</v>
      </c>
      <c r="B10" s="150">
        <f>'Паричен тек'!B11</f>
        <v>0</v>
      </c>
      <c r="C10" s="150">
        <f>'Паричен тек'!C11</f>
        <v>0</v>
      </c>
      <c r="D10" s="150">
        <f>'Паричен тек'!D11</f>
        <v>0</v>
      </c>
    </row>
    <row r="11" spans="1:4" ht="16.5" customHeight="1" thickTop="1" thickBot="1" x14ac:dyDescent="0.25">
      <c r="A11" s="149" t="s">
        <v>40</v>
      </c>
      <c r="B11" s="150">
        <f>'Паричен тек'!B12</f>
        <v>132109</v>
      </c>
      <c r="C11" s="150">
        <f>'Паричен тек'!C12</f>
        <v>136651</v>
      </c>
      <c r="D11" s="150">
        <f>'Паричен тек'!D12</f>
        <v>103.4380700784958</v>
      </c>
    </row>
    <row r="12" spans="1:4" ht="16.5" customHeight="1" thickTop="1" thickBot="1" x14ac:dyDescent="0.25">
      <c r="A12" s="149" t="s">
        <v>69</v>
      </c>
      <c r="B12" s="150">
        <f>'Паричен тек'!B13</f>
        <v>0</v>
      </c>
      <c r="C12" s="150">
        <f>'Паричен тек'!C13</f>
        <v>0</v>
      </c>
      <c r="D12" s="150">
        <f>'Паричен тек'!D13</f>
        <v>0</v>
      </c>
    </row>
    <row r="13" spans="1:4" ht="16.5" customHeight="1" thickTop="1" thickBot="1" x14ac:dyDescent="0.25">
      <c r="A13" s="149" t="s">
        <v>70</v>
      </c>
      <c r="B13" s="150">
        <f>'Паричен тек'!B14</f>
        <v>-300516</v>
      </c>
      <c r="C13" s="150">
        <f>'Паричен тек'!C14</f>
        <v>-36171</v>
      </c>
      <c r="D13" s="150">
        <f>'Паричен тек'!D14</f>
        <v>0</v>
      </c>
    </row>
    <row r="14" spans="1:4" ht="16.5" customHeight="1" thickTop="1" thickBot="1" x14ac:dyDescent="0.25">
      <c r="A14" s="149" t="s">
        <v>71</v>
      </c>
      <c r="B14" s="150">
        <f>'Паричен тек'!B15</f>
        <v>-248519</v>
      </c>
      <c r="C14" s="150">
        <f>'Паричен тек'!C15</f>
        <v>129082</v>
      </c>
      <c r="D14" s="150">
        <f>'Паричен тек'!D15</f>
        <v>0</v>
      </c>
    </row>
    <row r="15" spans="1:4" ht="16.5" customHeight="1" thickTop="1" thickBot="1" x14ac:dyDescent="0.25">
      <c r="A15" s="149" t="s">
        <v>72</v>
      </c>
      <c r="B15" s="150">
        <f>'Паричен тек'!B16</f>
        <v>-160131</v>
      </c>
      <c r="C15" s="150">
        <f>'Паричен тек'!C16</f>
        <v>905560</v>
      </c>
      <c r="D15" s="150">
        <f>'Паричен тек'!D16</f>
        <v>0</v>
      </c>
    </row>
    <row r="16" spans="1:4" ht="16.5" customHeight="1" thickTop="1" thickBot="1" x14ac:dyDescent="0.25">
      <c r="A16" s="149" t="s">
        <v>73</v>
      </c>
      <c r="B16" s="150">
        <f>'Паричен тек'!B17</f>
        <v>100066</v>
      </c>
      <c r="C16" s="150">
        <f>'Паричен тек'!C17</f>
        <v>-380494</v>
      </c>
      <c r="D16" s="150">
        <f>'Паричен тек'!D17</f>
        <v>-380.24303959386805</v>
      </c>
    </row>
    <row r="17" spans="1:4" ht="16.5" customHeight="1" thickTop="1" thickBot="1" x14ac:dyDescent="0.25">
      <c r="A17" s="149" t="s">
        <v>223</v>
      </c>
      <c r="B17" s="150">
        <f>'Паричен тек'!B18</f>
        <v>48532</v>
      </c>
      <c r="C17" s="150">
        <f>'Паричен тек'!C18</f>
        <v>106584</v>
      </c>
      <c r="D17" s="150">
        <f>'Паричен тек'!D18</f>
        <v>219.61592351438227</v>
      </c>
    </row>
    <row r="18" spans="1:4" ht="16.5" customHeight="1" thickTop="1" thickBot="1" x14ac:dyDescent="0.25">
      <c r="A18" s="149" t="s">
        <v>74</v>
      </c>
      <c r="B18" s="150">
        <f>'Паричен тек'!B19</f>
        <v>31055</v>
      </c>
      <c r="C18" s="150">
        <f>'Паричен тек'!C19</f>
        <v>-44984</v>
      </c>
      <c r="D18" s="150">
        <f>'Паричен тек'!D19</f>
        <v>-144.8526807277411</v>
      </c>
    </row>
    <row r="19" spans="1:4" ht="16.5" customHeight="1" thickTop="1" thickBot="1" x14ac:dyDescent="0.25">
      <c r="A19" s="149" t="s">
        <v>75</v>
      </c>
      <c r="B19" s="150">
        <f>'Паричен тек'!B20</f>
        <v>110701</v>
      </c>
      <c r="C19" s="150">
        <f>'Паричен тек'!C20</f>
        <v>-591210</v>
      </c>
      <c r="D19" s="150">
        <f>'Паричен тек'!D20</f>
        <v>-534.06021625820904</v>
      </c>
    </row>
    <row r="20" spans="1:4" ht="16.5" customHeight="1" thickTop="1" thickBot="1" x14ac:dyDescent="0.25">
      <c r="A20" s="149" t="s">
        <v>91</v>
      </c>
      <c r="B20" s="150">
        <f>'Паричен тек'!B21</f>
        <v>-336439</v>
      </c>
      <c r="C20" s="150">
        <f>'Паричен тек'!C21</f>
        <v>-111205</v>
      </c>
      <c r="D20" s="150">
        <f>'Паричен тек'!D21</f>
        <v>0</v>
      </c>
    </row>
    <row r="21" spans="1:4" ht="16.5" customHeight="1" thickTop="1" thickBot="1" x14ac:dyDescent="0.25">
      <c r="A21" s="149" t="s">
        <v>222</v>
      </c>
      <c r="B21" s="150">
        <f>'Паричен тек'!B22</f>
        <v>408</v>
      </c>
      <c r="C21" s="150">
        <f>'Паричен тек'!C22</f>
        <v>-9586</v>
      </c>
      <c r="D21" s="150">
        <f>'Паричен тек'!D22</f>
        <v>-2349.5098039215686</v>
      </c>
    </row>
    <row r="22" spans="1:4" ht="16.5" customHeight="1" thickTop="1" thickBot="1" x14ac:dyDescent="0.25">
      <c r="A22" s="149" t="s">
        <v>76</v>
      </c>
      <c r="B22" s="150">
        <f>'Паричен тек'!B23</f>
        <v>-45352</v>
      </c>
      <c r="C22" s="150">
        <f>'Паричен тек'!C23</f>
        <v>-1306</v>
      </c>
      <c r="D22" s="150">
        <f>'Паричен тек'!D23</f>
        <v>0</v>
      </c>
    </row>
    <row r="23" spans="1:4" ht="16.5" customHeight="1" thickTop="1" thickBot="1" x14ac:dyDescent="0.25">
      <c r="A23" s="149" t="s">
        <v>77</v>
      </c>
      <c r="B23" s="150">
        <f>'Паричен тек'!B24</f>
        <v>-40920</v>
      </c>
      <c r="C23" s="150">
        <f>'Паричен тек'!C24</f>
        <v>-33000</v>
      </c>
      <c r="D23" s="150">
        <f>'Паричен тек'!D24</f>
        <v>0</v>
      </c>
    </row>
    <row r="24" spans="1:4" ht="16.5" customHeight="1" thickTop="1" thickBot="1" x14ac:dyDescent="0.25">
      <c r="A24" s="149" t="s">
        <v>41</v>
      </c>
      <c r="B24" s="150">
        <f>'Паричен тек'!B25</f>
        <v>0</v>
      </c>
      <c r="C24" s="150">
        <f>'Паричен тек'!C25</f>
        <v>0</v>
      </c>
      <c r="D24" s="150">
        <f>'Паричен тек'!D25</f>
        <v>0</v>
      </c>
    </row>
    <row r="25" spans="1:4" ht="16.5" customHeight="1" thickTop="1" thickBot="1" x14ac:dyDescent="0.25">
      <c r="A25" s="149" t="s">
        <v>78</v>
      </c>
      <c r="B25" s="150">
        <f>'Паричен тек'!B26</f>
        <v>-23162</v>
      </c>
      <c r="C25" s="150">
        <f>'Паричен тек'!C26</f>
        <v>-941</v>
      </c>
      <c r="D25" s="150">
        <f>'Паричен тек'!D26</f>
        <v>0</v>
      </c>
    </row>
    <row r="26" spans="1:4" ht="16.5" customHeight="1" thickTop="1" thickBot="1" x14ac:dyDescent="0.25">
      <c r="A26" s="149" t="s">
        <v>79</v>
      </c>
      <c r="B26" s="150">
        <f>'Паричен тек'!B27</f>
        <v>0</v>
      </c>
      <c r="C26" s="150">
        <f>'Паричен тек'!C27</f>
        <v>0</v>
      </c>
      <c r="D26" s="150">
        <f>'Паричен тек'!D27</f>
        <v>0</v>
      </c>
    </row>
    <row r="27" spans="1:4" ht="16.5" customHeight="1" thickTop="1" thickBot="1" x14ac:dyDescent="0.25">
      <c r="A27" s="149" t="s">
        <v>84</v>
      </c>
      <c r="B27" s="150">
        <f>'Паричен тек'!B28</f>
        <v>0</v>
      </c>
      <c r="C27" s="150">
        <f>'Паричен тек'!C28</f>
        <v>-128866</v>
      </c>
      <c r="D27" s="150">
        <f>'Паричен тек'!D28</f>
        <v>0</v>
      </c>
    </row>
    <row r="28" spans="1:4" ht="21.75" customHeight="1" thickTop="1" thickBot="1" x14ac:dyDescent="0.25">
      <c r="A28" s="145" t="s">
        <v>42</v>
      </c>
      <c r="B28" s="146">
        <f>'Паричен тек'!B29</f>
        <v>-49911</v>
      </c>
      <c r="C28" s="146">
        <f>'Паричен тек'!C29</f>
        <v>-92618</v>
      </c>
      <c r="D28" s="146">
        <f>'Паричен тек'!D29</f>
        <v>0</v>
      </c>
    </row>
    <row r="29" spans="1:4" ht="17.25" customHeight="1" thickTop="1" thickBot="1" x14ac:dyDescent="0.25">
      <c r="A29" s="149" t="s">
        <v>81</v>
      </c>
      <c r="B29" s="150">
        <f>'Паричен тек'!B30</f>
        <v>-234484</v>
      </c>
      <c r="C29" s="150">
        <f>'Паричен тек'!C30</f>
        <v>-168155</v>
      </c>
      <c r="D29" s="150">
        <f>'Паричен тек'!D30</f>
        <v>0</v>
      </c>
    </row>
    <row r="30" spans="1:4" ht="27.75" customHeight="1" thickTop="1" thickBot="1" x14ac:dyDescent="0.25">
      <c r="A30" s="149" t="s">
        <v>82</v>
      </c>
      <c r="B30" s="150">
        <f>'Паричен тек'!B31</f>
        <v>74198</v>
      </c>
      <c r="C30" s="150">
        <f>'Паричен тек'!C31</f>
        <v>976</v>
      </c>
      <c r="D30" s="150">
        <f>'Паричен тек'!D31</f>
        <v>1.3153993369093506</v>
      </c>
    </row>
    <row r="31" spans="1:4" ht="30.75" customHeight="1" thickTop="1" thickBot="1" x14ac:dyDescent="0.25">
      <c r="A31" s="149" t="s">
        <v>95</v>
      </c>
      <c r="B31" s="150">
        <f>'Паричен тек'!B32</f>
        <v>23452</v>
      </c>
      <c r="C31" s="150">
        <f>'Паричен тек'!C32</f>
        <v>0</v>
      </c>
      <c r="D31" s="150">
        <f>'Паричен тек'!D32</f>
        <v>0</v>
      </c>
    </row>
    <row r="32" spans="1:4" ht="27.75" customHeight="1" thickTop="1" thickBot="1" x14ac:dyDescent="0.25">
      <c r="A32" s="149" t="s">
        <v>96</v>
      </c>
      <c r="B32" s="150">
        <f>'Паричен тек'!B33</f>
        <v>0</v>
      </c>
      <c r="C32" s="150">
        <f>'Паричен тек'!C33</f>
        <v>0</v>
      </c>
      <c r="D32" s="150">
        <f>'Паричен тек'!D33</f>
        <v>0</v>
      </c>
    </row>
    <row r="33" spans="1:4" ht="30" customHeight="1" thickTop="1" thickBot="1" x14ac:dyDescent="0.25">
      <c r="A33" s="149" t="s">
        <v>105</v>
      </c>
      <c r="B33" s="150">
        <f>'Паричен тек'!B34</f>
        <v>-636</v>
      </c>
      <c r="C33" s="150">
        <f>'Паричен тек'!C34</f>
        <v>0</v>
      </c>
      <c r="D33" s="150">
        <f>'Паричен тек'!D34</f>
        <v>0</v>
      </c>
    </row>
    <row r="34" spans="1:4" ht="31.5" customHeight="1" thickTop="1" thickBot="1" x14ac:dyDescent="0.25">
      <c r="A34" s="149" t="s">
        <v>106</v>
      </c>
      <c r="B34" s="150">
        <f>'Паричен тек'!B35</f>
        <v>1287</v>
      </c>
      <c r="C34" s="150">
        <f>'Паричен тек'!C35</f>
        <v>318</v>
      </c>
      <c r="D34" s="150">
        <f>'Паричен тек'!D35</f>
        <v>24.708624708624708</v>
      </c>
    </row>
    <row r="35" spans="1:4" ht="16.5" customHeight="1" thickTop="1" thickBot="1" x14ac:dyDescent="0.25">
      <c r="A35" s="149" t="s">
        <v>76</v>
      </c>
      <c r="B35" s="150">
        <f>'Паричен тек'!B36</f>
        <v>45352</v>
      </c>
      <c r="C35" s="150">
        <f>'Паричен тек'!C36</f>
        <v>1306</v>
      </c>
      <c r="D35" s="150">
        <f>'Паричен тек'!D36</f>
        <v>2.879696595519492</v>
      </c>
    </row>
    <row r="36" spans="1:4" ht="16.5" customHeight="1" thickTop="1" thickBot="1" x14ac:dyDescent="0.25">
      <c r="A36" s="149" t="s">
        <v>77</v>
      </c>
      <c r="B36" s="150">
        <f>'Паричен тек'!B37</f>
        <v>40920</v>
      </c>
      <c r="C36" s="150">
        <f>'Паричен тек'!C37</f>
        <v>33000</v>
      </c>
      <c r="D36" s="150">
        <f>'Паричен тек'!D37</f>
        <v>80.645161290322577</v>
      </c>
    </row>
    <row r="37" spans="1:4" ht="16.5" customHeight="1" thickTop="1" thickBot="1" x14ac:dyDescent="0.25">
      <c r="A37" s="149" t="s">
        <v>83</v>
      </c>
      <c r="B37" s="150">
        <f>'Паричен тек'!B38</f>
        <v>0</v>
      </c>
      <c r="C37" s="150">
        <f>'Паричен тек'!C38</f>
        <v>39937</v>
      </c>
      <c r="D37" s="150">
        <f>'Паричен тек'!D38</f>
        <v>0</v>
      </c>
    </row>
    <row r="38" spans="1:4" ht="16.5" customHeight="1" thickTop="1" thickBot="1" x14ac:dyDescent="0.25">
      <c r="A38" s="145" t="s">
        <v>43</v>
      </c>
      <c r="B38" s="146">
        <f>'Паричен тек'!B39</f>
        <v>152399</v>
      </c>
      <c r="C38" s="146">
        <f>'Паричен тек'!C39</f>
        <v>-305086</v>
      </c>
      <c r="D38" s="146">
        <f>'Паричен тек'!D39</f>
        <v>-200.18897761796336</v>
      </c>
    </row>
    <row r="39" spans="1:4" ht="16.5" customHeight="1" thickTop="1" thickBot="1" x14ac:dyDescent="0.25">
      <c r="A39" s="149" t="s">
        <v>85</v>
      </c>
      <c r="B39" s="150">
        <f>'Паричен тек'!B40</f>
        <v>0</v>
      </c>
      <c r="C39" s="150">
        <f>'Паричен тек'!C40</f>
        <v>0</v>
      </c>
      <c r="D39" s="150">
        <f>'Паричен тек'!D40</f>
        <v>0</v>
      </c>
    </row>
    <row r="40" spans="1:4" ht="16.5" customHeight="1" thickTop="1" thickBot="1" x14ac:dyDescent="0.25">
      <c r="A40" s="149" t="s">
        <v>86</v>
      </c>
      <c r="B40" s="150">
        <f>'Паричен тек'!B41</f>
        <v>-4821218</v>
      </c>
      <c r="C40" s="150">
        <f>'Паричен тек'!C41</f>
        <v>-1752386</v>
      </c>
      <c r="D40" s="150">
        <f>'Паричен тек'!D41</f>
        <v>0</v>
      </c>
    </row>
    <row r="41" spans="1:4" ht="30.75" customHeight="1" thickTop="1" thickBot="1" x14ac:dyDescent="0.25">
      <c r="A41" s="149" t="s">
        <v>88</v>
      </c>
      <c r="B41" s="150">
        <f>'Паричен тек'!B42</f>
        <v>4973617</v>
      </c>
      <c r="C41" s="150">
        <f>'Паричен тек'!C42</f>
        <v>1447300</v>
      </c>
      <c r="D41" s="150">
        <f>'Паричен тек'!D42</f>
        <v>29.099546667948097</v>
      </c>
    </row>
    <row r="42" spans="1:4" ht="16.5" customHeight="1" thickTop="1" thickBot="1" x14ac:dyDescent="0.25">
      <c r="A42" s="149" t="s">
        <v>90</v>
      </c>
      <c r="B42" s="150">
        <f>'Паричен тек'!B43</f>
        <v>0</v>
      </c>
      <c r="C42" s="150">
        <f>'Паричен тек'!C43</f>
        <v>0</v>
      </c>
      <c r="D42" s="150">
        <f>'Паричен тек'!D43</f>
        <v>0</v>
      </c>
    </row>
    <row r="43" spans="1:4" ht="16.5" customHeight="1" thickTop="1" thickBot="1" x14ac:dyDescent="0.25">
      <c r="A43" s="149" t="s">
        <v>87</v>
      </c>
      <c r="B43" s="150">
        <f>'Паричен тек'!B44</f>
        <v>0</v>
      </c>
      <c r="C43" s="150">
        <f>'Паричен тек'!C44</f>
        <v>0</v>
      </c>
      <c r="D43" s="150">
        <f>'Паричен тек'!D44</f>
        <v>0</v>
      </c>
    </row>
    <row r="44" spans="1:4" ht="16.5" customHeight="1" thickTop="1" thickBot="1" x14ac:dyDescent="0.25">
      <c r="A44" s="149" t="s">
        <v>44</v>
      </c>
      <c r="B44" s="150">
        <f>'Паричен тек'!B45</f>
        <v>0</v>
      </c>
      <c r="C44" s="150">
        <f>'Паричен тек'!C45</f>
        <v>0</v>
      </c>
      <c r="D44" s="150">
        <f>'Паричен тек'!D45</f>
        <v>0</v>
      </c>
    </row>
    <row r="45" spans="1:4" ht="27.75" customHeight="1" thickTop="1" thickBot="1" x14ac:dyDescent="0.25">
      <c r="A45" s="149" t="s">
        <v>89</v>
      </c>
      <c r="B45" s="150">
        <f>'Паричен тек'!B46</f>
        <v>0</v>
      </c>
      <c r="C45" s="150">
        <f>'Паричен тек'!C46</f>
        <v>0</v>
      </c>
      <c r="D45" s="150">
        <f>'Паричен тек'!D46</f>
        <v>0</v>
      </c>
    </row>
    <row r="46" spans="1:4" ht="16.5" customHeight="1" thickTop="1" thickBot="1" x14ac:dyDescent="0.25">
      <c r="A46" s="145" t="s">
        <v>45</v>
      </c>
      <c r="B46" s="146">
        <f>'Паричен тек'!B47</f>
        <v>-138364</v>
      </c>
      <c r="C46" s="146">
        <f>'Паричен тек'!C47</f>
        <v>-218399</v>
      </c>
      <c r="D46" s="146">
        <f>'Паричен тек'!D47</f>
        <v>0</v>
      </c>
    </row>
    <row r="47" spans="1:4" ht="16.5" customHeight="1" thickTop="1" thickBot="1" x14ac:dyDescent="0.25">
      <c r="A47" s="149" t="s">
        <v>46</v>
      </c>
      <c r="B47" s="150">
        <f>'Паричен тек'!B48</f>
        <v>314768</v>
      </c>
      <c r="C47" s="150">
        <f>'Паричен тек'!C48</f>
        <v>409648</v>
      </c>
      <c r="D47" s="150">
        <f>'Паричен тек'!D48</f>
        <v>130.14283535810503</v>
      </c>
    </row>
    <row r="48" spans="1:4" ht="16.5" customHeight="1" thickTop="1" thickBot="1" x14ac:dyDescent="0.25">
      <c r="A48" s="145" t="s">
        <v>225</v>
      </c>
      <c r="B48" s="146">
        <f>'Паричен тек'!B49</f>
        <v>176404</v>
      </c>
      <c r="C48" s="146">
        <f>'Паричен тек'!C49</f>
        <v>191249</v>
      </c>
      <c r="D48" s="146">
        <f>'Паричен тек'!D49</f>
        <v>108.41534205573571</v>
      </c>
    </row>
    <row r="49" spans="1:4" ht="13.5" thickTop="1" x14ac:dyDescent="0.2">
      <c r="A49" s="151"/>
      <c r="B49" s="2"/>
      <c r="C49" s="2"/>
      <c r="D49" s="2"/>
    </row>
    <row r="50" spans="1:4" x14ac:dyDescent="0.2">
      <c r="A50" s="2"/>
      <c r="B50" s="2"/>
      <c r="C50" s="2"/>
      <c r="D50" s="2"/>
    </row>
  </sheetData>
  <sheetProtection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indexed="39"/>
  </sheetPr>
  <dimension ref="A1:G48"/>
  <sheetViews>
    <sheetView zoomScale="70" zoomScaleNormal="70" workbookViewId="0">
      <selection activeCell="A3" sqref="A3:G3"/>
    </sheetView>
  </sheetViews>
  <sheetFormatPr defaultRowHeight="12.75" x14ac:dyDescent="0.2"/>
  <cols>
    <col min="1" max="1" width="52.42578125" style="1" customWidth="1"/>
    <col min="2" max="2" width="12" style="1" customWidth="1"/>
    <col min="3" max="3" width="10.5703125" style="1" customWidth="1"/>
    <col min="4" max="4" width="12.140625" style="1" customWidth="1"/>
    <col min="5" max="5" width="13.85546875" style="1" customWidth="1"/>
    <col min="6" max="6" width="10.7109375" style="1" customWidth="1"/>
    <col min="7" max="7" width="13.42578125" style="1" customWidth="1"/>
    <col min="8" max="16384" width="9.140625" style="1"/>
  </cols>
  <sheetData>
    <row r="1" spans="1:7" ht="15" customHeight="1" x14ac:dyDescent="0.2">
      <c r="A1" s="124" t="s">
        <v>239</v>
      </c>
      <c r="B1" s="125" t="str">
        <f>'ФИ-Почетна'!$C$20</f>
        <v>да</v>
      </c>
      <c r="C1" s="5"/>
      <c r="D1" s="5"/>
      <c r="E1" s="152" t="s">
        <v>30</v>
      </c>
      <c r="F1" s="218" t="str">
        <f>'ФИ-Почетна'!$C$22</f>
        <v>01.01 - 30.06</v>
      </c>
      <c r="G1" s="218"/>
    </row>
    <row r="2" spans="1:7" ht="12.75" customHeight="1" x14ac:dyDescent="0.2">
      <c r="A2" s="153" t="s">
        <v>136</v>
      </c>
      <c r="B2" s="237" t="str">
        <f>'ФИ-Почетна'!$C$18</f>
        <v>Макпетрол АД Скопје</v>
      </c>
      <c r="C2" s="238"/>
      <c r="D2" s="238"/>
      <c r="E2" s="152" t="s">
        <v>320</v>
      </c>
      <c r="F2" s="219">
        <f>'ФИ-Почетна'!$C$23</f>
        <v>2023</v>
      </c>
      <c r="G2" s="219"/>
    </row>
    <row r="3" spans="1:7" ht="28.5" customHeight="1" x14ac:dyDescent="0.2">
      <c r="A3" s="217" t="s">
        <v>219</v>
      </c>
      <c r="B3" s="217"/>
      <c r="C3" s="217"/>
      <c r="D3" s="217"/>
      <c r="E3" s="217"/>
      <c r="F3" s="217"/>
      <c r="G3" s="217"/>
    </row>
    <row r="4" spans="1:7" ht="15.75" customHeight="1" x14ac:dyDescent="0.2">
      <c r="A4" s="5"/>
      <c r="B4" s="154"/>
      <c r="C4" s="154"/>
      <c r="D4" s="154"/>
      <c r="E4" s="5"/>
      <c r="F4" s="236" t="s">
        <v>35</v>
      </c>
      <c r="G4" s="236"/>
    </row>
    <row r="5" spans="1:7" ht="30" customHeight="1" x14ac:dyDescent="0.2">
      <c r="A5" s="234" t="s">
        <v>137</v>
      </c>
      <c r="B5" s="221" t="s">
        <v>230</v>
      </c>
      <c r="C5" s="221"/>
      <c r="D5" s="221"/>
      <c r="E5" s="221"/>
      <c r="F5" s="221" t="s">
        <v>140</v>
      </c>
      <c r="G5" s="221" t="s">
        <v>141</v>
      </c>
    </row>
    <row r="6" spans="1:7" s="14" customFormat="1" ht="27.75" customHeight="1" x14ac:dyDescent="0.2">
      <c r="A6" s="235"/>
      <c r="B6" s="155" t="s">
        <v>231</v>
      </c>
      <c r="C6" s="155" t="s">
        <v>138</v>
      </c>
      <c r="D6" s="155" t="s">
        <v>232</v>
      </c>
      <c r="E6" s="155" t="s">
        <v>139</v>
      </c>
      <c r="F6" s="221"/>
      <c r="G6" s="221"/>
    </row>
    <row r="7" spans="1:7" x14ac:dyDescent="0.2">
      <c r="A7" s="16" t="s">
        <v>157</v>
      </c>
      <c r="B7" s="156">
        <f>Капитал!B9</f>
        <v>3135464</v>
      </c>
      <c r="C7" s="156">
        <f>Капитал!C9</f>
        <v>0</v>
      </c>
      <c r="D7" s="156">
        <f>Капитал!D9</f>
        <v>987075</v>
      </c>
      <c r="E7" s="156">
        <f>Капитал!E9</f>
        <v>2316423</v>
      </c>
      <c r="F7" s="156">
        <f>Капитал!F9</f>
        <v>0</v>
      </c>
      <c r="G7" s="21">
        <f>Капитал!G9</f>
        <v>6438962</v>
      </c>
    </row>
    <row r="8" spans="1:7" x14ac:dyDescent="0.2">
      <c r="A8" s="157" t="s">
        <v>243</v>
      </c>
      <c r="B8" s="158">
        <f>Капитал!B10</f>
        <v>0</v>
      </c>
      <c r="C8" s="158">
        <f>Капитал!C10</f>
        <v>0</v>
      </c>
      <c r="D8" s="158">
        <f>Капитал!D10</f>
        <v>0</v>
      </c>
      <c r="E8" s="158">
        <f>Капитал!E10</f>
        <v>0</v>
      </c>
      <c r="F8" s="158">
        <f>Капитал!F10</f>
        <v>0</v>
      </c>
      <c r="G8" s="21">
        <f>Капитал!G10</f>
        <v>0</v>
      </c>
    </row>
    <row r="9" spans="1:7" x14ac:dyDescent="0.2">
      <c r="A9" s="157" t="s">
        <v>142</v>
      </c>
      <c r="B9" s="158">
        <f>Капитал!B11</f>
        <v>0</v>
      </c>
      <c r="C9" s="158">
        <f>Капитал!C11</f>
        <v>0</v>
      </c>
      <c r="D9" s="158">
        <f>Капитал!D11</f>
        <v>0</v>
      </c>
      <c r="E9" s="158">
        <f>Капитал!E11</f>
        <v>0</v>
      </c>
      <c r="F9" s="158">
        <f>Капитал!F11</f>
        <v>0</v>
      </c>
      <c r="G9" s="21">
        <f>Капитал!G11</f>
        <v>0</v>
      </c>
    </row>
    <row r="10" spans="1:7" x14ac:dyDescent="0.2">
      <c r="A10" s="157" t="s">
        <v>143</v>
      </c>
      <c r="B10" s="158">
        <f>Капитал!B12</f>
        <v>0</v>
      </c>
      <c r="C10" s="158">
        <f>Капитал!C12</f>
        <v>0</v>
      </c>
      <c r="D10" s="158">
        <f>Капитал!D12</f>
        <v>0</v>
      </c>
      <c r="E10" s="158">
        <f>Капитал!E12</f>
        <v>0</v>
      </c>
      <c r="F10" s="158">
        <f>Капитал!F12</f>
        <v>0</v>
      </c>
      <c r="G10" s="21">
        <f>Капитал!G12</f>
        <v>0</v>
      </c>
    </row>
    <row r="11" spans="1:7" x14ac:dyDescent="0.2">
      <c r="A11" s="157" t="s">
        <v>144</v>
      </c>
      <c r="B11" s="158">
        <f>Капитал!B13</f>
        <v>0</v>
      </c>
      <c r="C11" s="158">
        <f>Капитал!C13</f>
        <v>0</v>
      </c>
      <c r="D11" s="158">
        <f>Капитал!D13</f>
        <v>0</v>
      </c>
      <c r="E11" s="158">
        <f>Капитал!E13</f>
        <v>0</v>
      </c>
      <c r="F11" s="158">
        <f>Капитал!F13</f>
        <v>0</v>
      </c>
      <c r="G11" s="21">
        <f>Капитал!G13</f>
        <v>0</v>
      </c>
    </row>
    <row r="12" spans="1:7" x14ac:dyDescent="0.2">
      <c r="A12" s="157" t="s">
        <v>145</v>
      </c>
      <c r="B12" s="158">
        <f>Капитал!B14</f>
        <v>0</v>
      </c>
      <c r="C12" s="158">
        <f>Капитал!C14</f>
        <v>0</v>
      </c>
      <c r="D12" s="158">
        <f>Капитал!D14</f>
        <v>0</v>
      </c>
      <c r="E12" s="158">
        <f>Капитал!E14</f>
        <v>1333215</v>
      </c>
      <c r="F12" s="158">
        <f>Капитал!F14</f>
        <v>0</v>
      </c>
      <c r="G12" s="21">
        <f>Капитал!G14</f>
        <v>1333215</v>
      </c>
    </row>
    <row r="13" spans="1:7" x14ac:dyDescent="0.2">
      <c r="A13" s="157" t="s">
        <v>146</v>
      </c>
      <c r="B13" s="158">
        <f>Капитал!B15</f>
        <v>0</v>
      </c>
      <c r="C13" s="158">
        <f>Капитал!C15</f>
        <v>0</v>
      </c>
      <c r="D13" s="158">
        <f>Капитал!D15</f>
        <v>68700</v>
      </c>
      <c r="E13" s="158">
        <f>Капитал!E15</f>
        <v>-68700</v>
      </c>
      <c r="F13" s="158">
        <f>Капитал!F15</f>
        <v>0</v>
      </c>
      <c r="G13" s="21">
        <f>Капитал!G15</f>
        <v>0</v>
      </c>
    </row>
    <row r="14" spans="1:7" ht="25.5" x14ac:dyDescent="0.2">
      <c r="A14" s="157" t="s">
        <v>233</v>
      </c>
      <c r="B14" s="158">
        <f>Капитал!B16</f>
        <v>0</v>
      </c>
      <c r="C14" s="158">
        <f>Капитал!C16</f>
        <v>0</v>
      </c>
      <c r="D14" s="158">
        <f>Капитал!D16</f>
        <v>0</v>
      </c>
      <c r="E14" s="158">
        <f>Капитал!E16</f>
        <v>-303432</v>
      </c>
      <c r="F14" s="158">
        <f>Капитал!F16</f>
        <v>0</v>
      </c>
      <c r="G14" s="21">
        <f>Капитал!G16</f>
        <v>-303432</v>
      </c>
    </row>
    <row r="15" spans="1:7" ht="25.5" x14ac:dyDescent="0.2">
      <c r="A15" s="157" t="s">
        <v>147</v>
      </c>
      <c r="B15" s="158">
        <f>Капитал!B17</f>
        <v>0</v>
      </c>
      <c r="C15" s="158">
        <f>Капитал!C17</f>
        <v>0</v>
      </c>
      <c r="D15" s="158">
        <f>Капитал!D17</f>
        <v>0</v>
      </c>
      <c r="E15" s="158">
        <f>Капитал!E17</f>
        <v>-105395</v>
      </c>
      <c r="F15" s="158">
        <f>Капитал!F17</f>
        <v>0</v>
      </c>
      <c r="G15" s="21">
        <f>Капитал!G17</f>
        <v>-105395</v>
      </c>
    </row>
    <row r="16" spans="1:7" x14ac:dyDescent="0.2">
      <c r="A16" s="157" t="s">
        <v>242</v>
      </c>
      <c r="B16" s="158">
        <f>Капитал!B18</f>
        <v>0</v>
      </c>
      <c r="C16" s="158">
        <f>Капитал!C18</f>
        <v>0</v>
      </c>
      <c r="D16" s="158">
        <f>Капитал!D18</f>
        <v>600000</v>
      </c>
      <c r="E16" s="158">
        <f>Капитал!E18</f>
        <v>-600000</v>
      </c>
      <c r="F16" s="158">
        <f>Капитал!F18</f>
        <v>0</v>
      </c>
      <c r="G16" s="21">
        <f>Капитал!G18</f>
        <v>0</v>
      </c>
    </row>
    <row r="17" spans="1:7" x14ac:dyDescent="0.2">
      <c r="A17" s="157" t="s">
        <v>148</v>
      </c>
      <c r="B17" s="158">
        <f>Капитал!B19</f>
        <v>0</v>
      </c>
      <c r="C17" s="158">
        <f>Капитал!C19</f>
        <v>0</v>
      </c>
      <c r="D17" s="158">
        <f>Капитал!D19</f>
        <v>0</v>
      </c>
      <c r="E17" s="158">
        <f>Капитал!E19</f>
        <v>0</v>
      </c>
      <c r="F17" s="158">
        <f>Капитал!F19</f>
        <v>0</v>
      </c>
      <c r="G17" s="21">
        <f>Капитал!G19</f>
        <v>0</v>
      </c>
    </row>
    <row r="18" spans="1:7" x14ac:dyDescent="0.2">
      <c r="A18" s="157" t="s">
        <v>149</v>
      </c>
      <c r="B18" s="158">
        <f>Капитал!B20</f>
        <v>0</v>
      </c>
      <c r="C18" s="158">
        <f>Капитал!C20</f>
        <v>0</v>
      </c>
      <c r="D18" s="158">
        <f>Капитал!D20</f>
        <v>6600</v>
      </c>
      <c r="E18" s="158">
        <f>Капитал!E20</f>
        <v>0</v>
      </c>
      <c r="F18" s="158">
        <f>Капитал!F20</f>
        <v>0</v>
      </c>
      <c r="G18" s="21">
        <f>Капитал!G20</f>
        <v>6600</v>
      </c>
    </row>
    <row r="19" spans="1:7" ht="25.5" x14ac:dyDescent="0.2">
      <c r="A19" s="157" t="s">
        <v>150</v>
      </c>
      <c r="B19" s="158">
        <f>Капитал!B21</f>
        <v>0</v>
      </c>
      <c r="C19" s="158">
        <f>Капитал!C21</f>
        <v>0</v>
      </c>
      <c r="D19" s="158">
        <f>Капитал!D21</f>
        <v>0</v>
      </c>
      <c r="E19" s="158">
        <f>Капитал!E21</f>
        <v>0</v>
      </c>
      <c r="F19" s="158">
        <f>Капитал!F21</f>
        <v>0</v>
      </c>
      <c r="G19" s="21">
        <f>Капитал!G21</f>
        <v>0</v>
      </c>
    </row>
    <row r="20" spans="1:7" ht="25.5" x14ac:dyDescent="0.2">
      <c r="A20" s="157" t="s">
        <v>151</v>
      </c>
      <c r="B20" s="158">
        <f>Капитал!B22</f>
        <v>0</v>
      </c>
      <c r="C20" s="158">
        <f>Капитал!C22</f>
        <v>0</v>
      </c>
      <c r="D20" s="158">
        <f>Капитал!D22</f>
        <v>0</v>
      </c>
      <c r="E20" s="158">
        <f>Капитал!E22</f>
        <v>0</v>
      </c>
      <c r="F20" s="158">
        <f>Капитал!F22</f>
        <v>0</v>
      </c>
      <c r="G20" s="21">
        <f>Капитал!G22</f>
        <v>0</v>
      </c>
    </row>
    <row r="21" spans="1:7" x14ac:dyDescent="0.2">
      <c r="A21" s="157" t="s">
        <v>140</v>
      </c>
      <c r="B21" s="158">
        <f>Капитал!B23</f>
        <v>0</v>
      </c>
      <c r="C21" s="158">
        <f>Капитал!C23</f>
        <v>0</v>
      </c>
      <c r="D21" s="158">
        <f>Капитал!D23</f>
        <v>0</v>
      </c>
      <c r="E21" s="158">
        <f>Капитал!E23</f>
        <v>0</v>
      </c>
      <c r="F21" s="158">
        <f>Капитал!F23</f>
        <v>0</v>
      </c>
      <c r="G21" s="21">
        <f>Капитал!G23</f>
        <v>0</v>
      </c>
    </row>
    <row r="22" spans="1:7" x14ac:dyDescent="0.2">
      <c r="A22" s="157" t="s">
        <v>152</v>
      </c>
      <c r="B22" s="158">
        <f>Капитал!B24</f>
        <v>0</v>
      </c>
      <c r="C22" s="158">
        <f>Капитал!C24</f>
        <v>0</v>
      </c>
      <c r="D22" s="158">
        <f>Капитал!D24</f>
        <v>0</v>
      </c>
      <c r="E22" s="158">
        <f>Капитал!E24</f>
        <v>0</v>
      </c>
      <c r="F22" s="158">
        <f>Капитал!F24</f>
        <v>0</v>
      </c>
      <c r="G22" s="21">
        <f>Капитал!G24</f>
        <v>0</v>
      </c>
    </row>
    <row r="23" spans="1:7" x14ac:dyDescent="0.2">
      <c r="A23" s="157" t="s">
        <v>153</v>
      </c>
      <c r="B23" s="158">
        <f>Капитал!B25</f>
        <v>0</v>
      </c>
      <c r="C23" s="158">
        <f>Капитал!C25</f>
        <v>0</v>
      </c>
      <c r="D23" s="158">
        <f>Капитал!D25</f>
        <v>0</v>
      </c>
      <c r="E23" s="158">
        <f>Капитал!E25</f>
        <v>0</v>
      </c>
      <c r="F23" s="158">
        <f>Капитал!F25</f>
        <v>0</v>
      </c>
      <c r="G23" s="21">
        <f>Капитал!G25</f>
        <v>0</v>
      </c>
    </row>
    <row r="24" spans="1:7" x14ac:dyDescent="0.2">
      <c r="A24" s="157" t="s">
        <v>154</v>
      </c>
      <c r="B24" s="158">
        <f>Капитал!B26</f>
        <v>0</v>
      </c>
      <c r="C24" s="158">
        <f>Капитал!C26</f>
        <v>0</v>
      </c>
      <c r="D24" s="158">
        <f>Капитал!D26</f>
        <v>0</v>
      </c>
      <c r="E24" s="158">
        <f>Капитал!E26</f>
        <v>0</v>
      </c>
      <c r="F24" s="158">
        <f>Капитал!F26</f>
        <v>0</v>
      </c>
      <c r="G24" s="21">
        <f>Капитал!G26</f>
        <v>0</v>
      </c>
    </row>
    <row r="25" spans="1:7" ht="15.75" customHeight="1" thickBot="1" x14ac:dyDescent="0.25">
      <c r="A25" s="159" t="s">
        <v>155</v>
      </c>
      <c r="B25" s="160">
        <f>Капитал!B27</f>
        <v>0</v>
      </c>
      <c r="C25" s="160">
        <f>Капитал!C27</f>
        <v>0</v>
      </c>
      <c r="D25" s="160">
        <f>Капитал!D27</f>
        <v>-243</v>
      </c>
      <c r="E25" s="160">
        <f>Капитал!E27</f>
        <v>0</v>
      </c>
      <c r="F25" s="160">
        <f>Капитал!F27</f>
        <v>0</v>
      </c>
      <c r="G25" s="21">
        <f>Капитал!G27</f>
        <v>-243</v>
      </c>
    </row>
    <row r="26" spans="1:7" ht="14.25" thickTop="1" thickBot="1" x14ac:dyDescent="0.25">
      <c r="A26" s="20" t="s">
        <v>156</v>
      </c>
      <c r="B26" s="22">
        <f>Капитал!B28</f>
        <v>3135464</v>
      </c>
      <c r="C26" s="22">
        <f>Капитал!C28</f>
        <v>0</v>
      </c>
      <c r="D26" s="22">
        <f>Капитал!D28</f>
        <v>1662132</v>
      </c>
      <c r="E26" s="22">
        <f>Капитал!E28</f>
        <v>2572111</v>
      </c>
      <c r="F26" s="22">
        <f>Капитал!F28</f>
        <v>0</v>
      </c>
      <c r="G26" s="22">
        <f>Капитал!G28</f>
        <v>7369707</v>
      </c>
    </row>
    <row r="27" spans="1:7" ht="13.5" thickTop="1" x14ac:dyDescent="0.2">
      <c r="A27" s="157" t="s">
        <v>243</v>
      </c>
      <c r="B27" s="161">
        <f>Капитал!B29</f>
        <v>0</v>
      </c>
      <c r="C27" s="161">
        <f>Капитал!C29</f>
        <v>0</v>
      </c>
      <c r="D27" s="161">
        <f>Капитал!D29</f>
        <v>0</v>
      </c>
      <c r="E27" s="161">
        <f>Капитал!E29</f>
        <v>0</v>
      </c>
      <c r="F27" s="161">
        <f>Капитал!F29</f>
        <v>0</v>
      </c>
      <c r="G27" s="23">
        <f>Капитал!G29</f>
        <v>0</v>
      </c>
    </row>
    <row r="28" spans="1:7" x14ac:dyDescent="0.2">
      <c r="A28" s="157" t="s">
        <v>142</v>
      </c>
      <c r="B28" s="158">
        <f>Капитал!B30</f>
        <v>0</v>
      </c>
      <c r="C28" s="158">
        <f>Капитал!C30</f>
        <v>0</v>
      </c>
      <c r="D28" s="158">
        <f>Капитал!D30</f>
        <v>0</v>
      </c>
      <c r="E28" s="158">
        <f>Капитал!E30</f>
        <v>0</v>
      </c>
      <c r="F28" s="158">
        <f>Капитал!F30</f>
        <v>0</v>
      </c>
      <c r="G28" s="23">
        <f>Капитал!G30</f>
        <v>0</v>
      </c>
    </row>
    <row r="29" spans="1:7" x14ac:dyDescent="0.2">
      <c r="A29" s="157" t="s">
        <v>143</v>
      </c>
      <c r="B29" s="158">
        <f>Капитал!B31</f>
        <v>0</v>
      </c>
      <c r="C29" s="158">
        <f>Капитал!C31</f>
        <v>0</v>
      </c>
      <c r="D29" s="158">
        <f>Капитал!D31</f>
        <v>0</v>
      </c>
      <c r="E29" s="158">
        <f>Капитал!E31</f>
        <v>0</v>
      </c>
      <c r="F29" s="158">
        <f>Капитал!F31</f>
        <v>0</v>
      </c>
      <c r="G29" s="23">
        <f>Капитал!G31</f>
        <v>0</v>
      </c>
    </row>
    <row r="30" spans="1:7" x14ac:dyDescent="0.2">
      <c r="A30" s="157" t="s">
        <v>144</v>
      </c>
      <c r="B30" s="158">
        <f>Капитал!B32</f>
        <v>0</v>
      </c>
      <c r="C30" s="158">
        <f>Капитал!C32</f>
        <v>0</v>
      </c>
      <c r="D30" s="158">
        <f>Капитал!D32</f>
        <v>0</v>
      </c>
      <c r="E30" s="158">
        <f>Капитал!E32</f>
        <v>0</v>
      </c>
      <c r="F30" s="158">
        <f>Капитал!F32</f>
        <v>0</v>
      </c>
      <c r="G30" s="23">
        <f>Капитал!G32</f>
        <v>0</v>
      </c>
    </row>
    <row r="31" spans="1:7" x14ac:dyDescent="0.2">
      <c r="A31" s="157" t="s">
        <v>145</v>
      </c>
      <c r="B31" s="158">
        <f>Капитал!B33</f>
        <v>0</v>
      </c>
      <c r="C31" s="158">
        <f>Капитал!C33</f>
        <v>0</v>
      </c>
      <c r="D31" s="158">
        <f>Капитал!D33</f>
        <v>0</v>
      </c>
      <c r="E31" s="158">
        <f>Капитал!E33</f>
        <v>239191</v>
      </c>
      <c r="F31" s="158">
        <f>Капитал!F33</f>
        <v>0</v>
      </c>
      <c r="G31" s="23">
        <f>Капитал!G33</f>
        <v>239191</v>
      </c>
    </row>
    <row r="32" spans="1:7" x14ac:dyDescent="0.2">
      <c r="A32" s="157" t="s">
        <v>146</v>
      </c>
      <c r="B32" s="158">
        <f>Капитал!B34</f>
        <v>0</v>
      </c>
      <c r="C32" s="158">
        <f>Капитал!C34</f>
        <v>0</v>
      </c>
      <c r="D32" s="158">
        <f>Капитал!D34</f>
        <v>64548</v>
      </c>
      <c r="E32" s="158">
        <f>Капитал!E34</f>
        <v>-64548</v>
      </c>
      <c r="F32" s="158">
        <f>Капитал!F34</f>
        <v>0</v>
      </c>
      <c r="G32" s="23">
        <f>Капитал!G34</f>
        <v>0</v>
      </c>
    </row>
    <row r="33" spans="1:7" ht="25.5" x14ac:dyDescent="0.2">
      <c r="A33" s="157" t="s">
        <v>233</v>
      </c>
      <c r="B33" s="158">
        <f>Капитал!B35</f>
        <v>0</v>
      </c>
      <c r="C33" s="158">
        <f>Капитал!C35</f>
        <v>0</v>
      </c>
      <c r="D33" s="158">
        <f>Капитал!D35</f>
        <v>0</v>
      </c>
      <c r="E33" s="158">
        <f>Капитал!E35</f>
        <v>-333776</v>
      </c>
      <c r="F33" s="158">
        <f>Капитал!F35</f>
        <v>0</v>
      </c>
      <c r="G33" s="23">
        <f>Капитал!G35</f>
        <v>-333776</v>
      </c>
    </row>
    <row r="34" spans="1:7" ht="25.5" x14ac:dyDescent="0.2">
      <c r="A34" s="157" t="s">
        <v>147</v>
      </c>
      <c r="B34" s="158">
        <f>Капитал!B36</f>
        <v>0</v>
      </c>
      <c r="C34" s="158">
        <f>Капитал!C36</f>
        <v>0</v>
      </c>
      <c r="D34" s="158">
        <f>Капитал!D36</f>
        <v>0</v>
      </c>
      <c r="E34" s="158">
        <f>Капитал!E36</f>
        <v>-149070</v>
      </c>
      <c r="F34" s="158">
        <f>Капитал!F36</f>
        <v>0</v>
      </c>
      <c r="G34" s="23">
        <f>Капитал!G36</f>
        <v>-149070</v>
      </c>
    </row>
    <row r="35" spans="1:7" x14ac:dyDescent="0.2">
      <c r="A35" s="157" t="s">
        <v>242</v>
      </c>
      <c r="B35" s="158">
        <f>Капитал!B37</f>
        <v>0</v>
      </c>
      <c r="C35" s="158">
        <f>Капитал!C37</f>
        <v>0</v>
      </c>
      <c r="D35" s="158">
        <f>Капитал!D37</f>
        <v>300000</v>
      </c>
      <c r="E35" s="158">
        <f>Капитал!E37</f>
        <v>-300000</v>
      </c>
      <c r="F35" s="158">
        <f>Капитал!F37</f>
        <v>0</v>
      </c>
      <c r="G35" s="23">
        <f>Капитал!G37</f>
        <v>0</v>
      </c>
    </row>
    <row r="36" spans="1:7" x14ac:dyDescent="0.2">
      <c r="A36" s="157" t="s">
        <v>148</v>
      </c>
      <c r="B36" s="158">
        <f>Капитал!B38</f>
        <v>0</v>
      </c>
      <c r="C36" s="158">
        <f>Капитал!C38</f>
        <v>0</v>
      </c>
      <c r="D36" s="158">
        <f>Капитал!D38</f>
        <v>0</v>
      </c>
      <c r="E36" s="158">
        <f>Капитал!E38</f>
        <v>0</v>
      </c>
      <c r="F36" s="158">
        <f>Капитал!F38</f>
        <v>0</v>
      </c>
      <c r="G36" s="23">
        <f>Капитал!G38</f>
        <v>0</v>
      </c>
    </row>
    <row r="37" spans="1:7" x14ac:dyDescent="0.2">
      <c r="A37" s="157" t="s">
        <v>149</v>
      </c>
      <c r="B37" s="158">
        <f>Капитал!B39</f>
        <v>0</v>
      </c>
      <c r="C37" s="158">
        <f>Капитал!C39</f>
        <v>0</v>
      </c>
      <c r="D37" s="158">
        <f>Капитал!D39</f>
        <v>0</v>
      </c>
      <c r="E37" s="158">
        <f>Капитал!E39</f>
        <v>0</v>
      </c>
      <c r="F37" s="158">
        <f>Капитал!F39</f>
        <v>0</v>
      </c>
      <c r="G37" s="23">
        <f>Капитал!G39</f>
        <v>0</v>
      </c>
    </row>
    <row r="38" spans="1:7" ht="25.5" x14ac:dyDescent="0.2">
      <c r="A38" s="157" t="s">
        <v>150</v>
      </c>
      <c r="B38" s="158">
        <f>Капитал!B40</f>
        <v>0</v>
      </c>
      <c r="C38" s="158">
        <f>Капитал!C40</f>
        <v>0</v>
      </c>
      <c r="D38" s="158">
        <f>Капитал!D40</f>
        <v>0</v>
      </c>
      <c r="E38" s="158">
        <f>Капитал!E40</f>
        <v>0</v>
      </c>
      <c r="F38" s="158">
        <f>Капитал!F40</f>
        <v>0</v>
      </c>
      <c r="G38" s="23">
        <f>Капитал!G40</f>
        <v>0</v>
      </c>
    </row>
    <row r="39" spans="1:7" ht="25.5" x14ac:dyDescent="0.2">
      <c r="A39" s="157" t="s">
        <v>151</v>
      </c>
      <c r="B39" s="158">
        <f>Капитал!B41</f>
        <v>0</v>
      </c>
      <c r="C39" s="158">
        <f>Капитал!C41</f>
        <v>0</v>
      </c>
      <c r="D39" s="158">
        <f>Капитал!D41</f>
        <v>0</v>
      </c>
      <c r="E39" s="158">
        <f>Капитал!E41</f>
        <v>0</v>
      </c>
      <c r="F39" s="158">
        <f>Капитал!F41</f>
        <v>0</v>
      </c>
      <c r="G39" s="23">
        <f>Капитал!G41</f>
        <v>0</v>
      </c>
    </row>
    <row r="40" spans="1:7" x14ac:dyDescent="0.2">
      <c r="A40" s="157" t="s">
        <v>140</v>
      </c>
      <c r="B40" s="158">
        <f>Капитал!B42</f>
        <v>0</v>
      </c>
      <c r="C40" s="158">
        <f>Капитал!C42</f>
        <v>0</v>
      </c>
      <c r="D40" s="158">
        <f>Капитал!D42</f>
        <v>0</v>
      </c>
      <c r="E40" s="158">
        <f>Капитал!E42</f>
        <v>0</v>
      </c>
      <c r="F40" s="158">
        <f>Капитал!F42</f>
        <v>0</v>
      </c>
      <c r="G40" s="23">
        <f>Капитал!G42</f>
        <v>0</v>
      </c>
    </row>
    <row r="41" spans="1:7" x14ac:dyDescent="0.2">
      <c r="A41" s="157" t="s">
        <v>152</v>
      </c>
      <c r="B41" s="158">
        <f>Капитал!B43</f>
        <v>0</v>
      </c>
      <c r="C41" s="158">
        <f>Капитал!C43</f>
        <v>0</v>
      </c>
      <c r="D41" s="158">
        <f>Капитал!D43</f>
        <v>0</v>
      </c>
      <c r="E41" s="158">
        <f>Капитал!E43</f>
        <v>0</v>
      </c>
      <c r="F41" s="158">
        <f>Капитал!F43</f>
        <v>0</v>
      </c>
      <c r="G41" s="23">
        <f>Капитал!G43</f>
        <v>0</v>
      </c>
    </row>
    <row r="42" spans="1:7" x14ac:dyDescent="0.2">
      <c r="A42" s="157" t="s">
        <v>153</v>
      </c>
      <c r="B42" s="158">
        <f>Капитал!B44</f>
        <v>0</v>
      </c>
      <c r="C42" s="158">
        <f>Капитал!C44</f>
        <v>0</v>
      </c>
      <c r="D42" s="158">
        <f>Капитал!D44</f>
        <v>0</v>
      </c>
      <c r="E42" s="158">
        <f>Капитал!E44</f>
        <v>0</v>
      </c>
      <c r="F42" s="158">
        <f>Капитал!F44</f>
        <v>0</v>
      </c>
      <c r="G42" s="23">
        <f>Капитал!G44</f>
        <v>0</v>
      </c>
    </row>
    <row r="43" spans="1:7" x14ac:dyDescent="0.2">
      <c r="A43" s="157" t="s">
        <v>154</v>
      </c>
      <c r="B43" s="158">
        <f>Капитал!B45</f>
        <v>0</v>
      </c>
      <c r="C43" s="158">
        <f>Капитал!C45</f>
        <v>0</v>
      </c>
      <c r="D43" s="158">
        <f>Капитал!D45</f>
        <v>0</v>
      </c>
      <c r="E43" s="158">
        <f>Капитал!E45</f>
        <v>0</v>
      </c>
      <c r="F43" s="158">
        <f>Капитал!F45</f>
        <v>0</v>
      </c>
      <c r="G43" s="23">
        <f>Капитал!G45</f>
        <v>0</v>
      </c>
    </row>
    <row r="44" spans="1:7" ht="15.75" customHeight="1" thickBot="1" x14ac:dyDescent="0.25">
      <c r="A44" s="159" t="s">
        <v>155</v>
      </c>
      <c r="B44" s="160">
        <f>Капитал!B46</f>
        <v>0</v>
      </c>
      <c r="C44" s="160">
        <f>Капитал!C46</f>
        <v>0</v>
      </c>
      <c r="D44" s="160">
        <f>Капитал!D46</f>
        <v>143</v>
      </c>
      <c r="E44" s="160">
        <f>Капитал!E46</f>
        <v>22721</v>
      </c>
      <c r="F44" s="160">
        <f>Капитал!F46</f>
        <v>0</v>
      </c>
      <c r="G44" s="23">
        <f>Капитал!G46</f>
        <v>22864</v>
      </c>
    </row>
    <row r="45" spans="1:7" ht="14.25" thickTop="1" thickBot="1" x14ac:dyDescent="0.25">
      <c r="A45" s="20" t="s">
        <v>158</v>
      </c>
      <c r="B45" s="22">
        <f>Капитал!B47</f>
        <v>3135464</v>
      </c>
      <c r="C45" s="22">
        <f>Капитал!C47</f>
        <v>0</v>
      </c>
      <c r="D45" s="22">
        <f>Капитал!D47</f>
        <v>2026823</v>
      </c>
      <c r="E45" s="22">
        <f>Капитал!E47</f>
        <v>1986629</v>
      </c>
      <c r="F45" s="22">
        <f>Капитал!F47</f>
        <v>0</v>
      </c>
      <c r="G45" s="22">
        <f>Капитал!G47</f>
        <v>7148916</v>
      </c>
    </row>
    <row r="46" spans="1:7" ht="13.5" thickTop="1" x14ac:dyDescent="0.2">
      <c r="A46" s="5"/>
      <c r="B46" s="5"/>
      <c r="C46" s="5"/>
      <c r="D46" s="5"/>
      <c r="E46" s="5"/>
      <c r="F46" s="5"/>
      <c r="G46" s="5"/>
    </row>
    <row r="47" spans="1:7" x14ac:dyDescent="0.2">
      <c r="A47" s="5"/>
      <c r="B47" s="5"/>
      <c r="C47" s="5"/>
      <c r="D47" s="5"/>
      <c r="E47" s="5"/>
      <c r="F47" s="5"/>
      <c r="G47" s="5"/>
    </row>
    <row r="48" spans="1:7" x14ac:dyDescent="0.2">
      <c r="A48" s="5"/>
      <c r="B48" s="5"/>
      <c r="C48" s="5"/>
      <c r="D48" s="5"/>
      <c r="E48" s="5"/>
      <c r="F48" s="5"/>
      <c r="G48" s="5"/>
    </row>
  </sheetData>
  <sheetProtection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Mirjana Trajkovska</cp:lastModifiedBy>
  <cp:lastPrinted>2023-08-08T13:23:25Z</cp:lastPrinted>
  <dcterms:created xsi:type="dcterms:W3CDTF">2008-02-12T15:15:13Z</dcterms:created>
  <dcterms:modified xsi:type="dcterms:W3CDTF">2023-08-14T10:59:43Z</dcterms:modified>
</cp:coreProperties>
</file>