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za Objava Konsolid\"/>
    </mc:Choice>
  </mc:AlternateContent>
  <xr:revisionPtr revIDLastSave="0" documentId="13_ncr:1_{74A1BC75-3819-49DE-B388-2AA33332DAA0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5" l="1"/>
  <c r="C23" i="21" l="1"/>
  <c r="B39" i="7"/>
  <c r="C39" i="7"/>
  <c r="C13" i="25"/>
  <c r="D12" i="22"/>
  <c r="D11" i="22" s="1"/>
  <c r="C3" i="22" l="1"/>
  <c r="B3" i="7"/>
  <c r="B3" i="25"/>
  <c r="B3" i="12"/>
  <c r="D37" i="22"/>
  <c r="D33" i="22"/>
  <c r="B51" i="25"/>
  <c r="B43" i="25"/>
  <c r="B37" i="25"/>
  <c r="B27" i="25"/>
  <c r="B19" i="25"/>
  <c r="B13" i="25"/>
  <c r="B29" i="7"/>
  <c r="B9" i="7"/>
  <c r="C37" i="22"/>
  <c r="C33" i="22"/>
  <c r="C20" i="22"/>
  <c r="C12" i="22"/>
  <c r="C11" i="22" s="1"/>
  <c r="B47" i="7" l="1"/>
  <c r="B49" i="7" s="1"/>
  <c r="B42" i="25"/>
  <c r="C32" i="22"/>
  <c r="C41" i="22" s="1"/>
  <c r="C43" i="22" s="1"/>
  <c r="C45" i="22" s="1"/>
  <c r="C49" i="22" s="1"/>
  <c r="B11" i="25"/>
  <c r="B34" i="25" s="1"/>
  <c r="B56" i="25"/>
  <c r="B28" i="12"/>
  <c r="C47" i="22" l="1"/>
  <c r="C27" i="25"/>
  <c r="G9" i="12" l="1"/>
  <c r="C9" i="7" l="1"/>
  <c r="B8" i="6"/>
  <c r="B24" i="24"/>
  <c r="B16" i="24"/>
  <c r="B1" i="13"/>
  <c r="B4" i="6"/>
  <c r="C4" i="20"/>
  <c r="B3" i="24"/>
  <c r="B4" i="12"/>
  <c r="B4" i="7"/>
  <c r="C4" i="22"/>
  <c r="B4" i="25"/>
  <c r="F2" i="13"/>
  <c r="D3" i="6"/>
  <c r="E3" i="20"/>
  <c r="D2" i="24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0" i="24"/>
  <c r="D41" i="25"/>
  <c r="D38" i="24" s="1"/>
  <c r="D40" i="25"/>
  <c r="D37" i="24" s="1"/>
  <c r="D39" i="25"/>
  <c r="D36" i="24" s="1"/>
  <c r="D38" i="25"/>
  <c r="D35" i="24" s="1"/>
  <c r="C37" i="25"/>
  <c r="C34" i="24" s="1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B10" i="24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32" i="22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12" i="20"/>
  <c r="B28" i="6"/>
  <c r="B47" i="12"/>
  <c r="B45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47" i="12" s="1"/>
  <c r="E45" i="13" s="1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E12" i="22"/>
  <c r="E12" i="20" s="1"/>
  <c r="C11" i="20"/>
  <c r="C48" i="24" l="1"/>
  <c r="C42" i="25"/>
  <c r="C39" i="24" s="1"/>
  <c r="D20" i="20"/>
  <c r="D37" i="25"/>
  <c r="D34" i="24" s="1"/>
  <c r="C8" i="6"/>
  <c r="C47" i="7"/>
  <c r="C46" i="6" s="1"/>
  <c r="E26" i="13"/>
  <c r="D19" i="25"/>
  <c r="D16" i="24" s="1"/>
  <c r="C40" i="24"/>
  <c r="C11" i="25"/>
  <c r="C8" i="24" s="1"/>
  <c r="D39" i="7"/>
  <c r="D38" i="6" s="1"/>
  <c r="C38" i="6"/>
  <c r="F47" i="12"/>
  <c r="F45" i="13" s="1"/>
  <c r="C47" i="12"/>
  <c r="C45" i="13" s="1"/>
  <c r="G7" i="13"/>
  <c r="G28" i="12"/>
  <c r="E33" i="22"/>
  <c r="E33" i="20" s="1"/>
  <c r="E20" i="22"/>
  <c r="E20" i="20" s="1"/>
  <c r="D43" i="25"/>
  <c r="D40" i="24" s="1"/>
  <c r="C56" i="25"/>
  <c r="C53" i="24" s="1"/>
  <c r="D27" i="25"/>
  <c r="D24" i="24" s="1"/>
  <c r="C10" i="24"/>
  <c r="D13" i="25"/>
  <c r="D10" i="24" s="1"/>
  <c r="D9" i="7"/>
  <c r="D8" i="6" s="1"/>
  <c r="B26" i="13"/>
  <c r="E11" i="22"/>
  <c r="E11" i="20" s="1"/>
  <c r="E37" i="22"/>
  <c r="E37" i="20" s="1"/>
  <c r="D26" i="13"/>
  <c r="D51" i="25"/>
  <c r="D48" i="24" s="1"/>
  <c r="D29" i="7"/>
  <c r="D28" i="6" s="1"/>
  <c r="C49" i="7" l="1"/>
  <c r="C48" i="6" s="1"/>
  <c r="C34" i="25"/>
  <c r="C31" i="24" s="1"/>
  <c r="C32" i="20"/>
  <c r="B8" i="24"/>
  <c r="D11" i="25"/>
  <c r="D8" i="24" s="1"/>
  <c r="B39" i="24"/>
  <c r="D42" i="25"/>
  <c r="D39" i="24" s="1"/>
  <c r="B53" i="24"/>
  <c r="D56" i="25"/>
  <c r="D53" i="24" s="1"/>
  <c r="E32" i="22"/>
  <c r="E32" i="20" s="1"/>
  <c r="D11" i="20"/>
  <c r="G26" i="13"/>
  <c r="G47" i="12"/>
  <c r="G45" i="13" s="1"/>
  <c r="C41" i="20"/>
  <c r="B46" i="6"/>
  <c r="D47" i="7"/>
  <c r="D46" i="6" s="1"/>
  <c r="B31" i="24" l="1"/>
  <c r="D34" i="25"/>
  <c r="D31" i="24" s="1"/>
  <c r="D41" i="22"/>
  <c r="E41" i="22" s="1"/>
  <c r="E41" i="20" s="1"/>
  <c r="D32" i="20"/>
  <c r="C43" i="20"/>
  <c r="D49" i="7"/>
  <c r="D48" i="6" s="1"/>
  <c r="B48" i="6"/>
  <c r="C45" i="20" l="1"/>
  <c r="D43" i="22"/>
  <c r="E43" i="22" s="1"/>
  <c r="E43" i="20" s="1"/>
  <c r="D41" i="20"/>
  <c r="C49" i="20" l="1"/>
  <c r="D43" i="20"/>
  <c r="D45" i="22"/>
  <c r="E45" i="22" s="1"/>
  <c r="E45" i="20" s="1"/>
  <c r="C47" i="20"/>
  <c r="D47" i="22" l="1"/>
  <c r="D45" i="20"/>
  <c r="D49" i="22"/>
  <c r="D49" i="20" l="1"/>
  <c r="E49" i="22"/>
  <c r="E49" i="20" s="1"/>
  <c r="D47" i="20"/>
  <c r="E47" i="22"/>
  <c r="E47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Dragan  Panev</author>
  </authors>
  <commentList>
    <comment ref="B28" authorId="0" shapeId="0" xr:uid="{1E7FD954-4CD6-4D6C-9598-A33ED1F5714C}">
      <text>
        <r>
          <rPr>
            <b/>
            <sz val="9"/>
            <color indexed="81"/>
            <rFont val="Tahoma"/>
            <family val="2"/>
            <charset val="204"/>
          </rPr>
          <t>Dragan  Panev:</t>
        </r>
        <r>
          <rPr>
            <sz val="9"/>
            <color indexed="81"/>
            <rFont val="Tahoma"/>
            <family val="2"/>
            <charset val="204"/>
          </rPr>
          <t xml:space="preserve">
Razlika 90002 I 90200
</t>
        </r>
      </text>
    </comment>
  </commentList>
</comments>
</file>

<file path=xl/sharedStrings.xml><?xml version="1.0" encoding="utf-8"?>
<sst xmlns="http://schemas.openxmlformats.org/spreadsheetml/2006/main" count="466" uniqueCount="374">
  <si>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</si>
  <si>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</si>
  <si>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</si>
  <si>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</si>
  <si>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</si>
  <si>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</si>
  <si>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</si>
  <si>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</si>
  <si>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</si>
  <si>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</si>
  <si>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</si>
  <si>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</si>
  <si>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</si>
  <si>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</si>
  <si>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</si>
  <si>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</si>
  <si>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</si>
  <si>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</si>
  <si>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</si>
  <si>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</si>
  <si>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</si>
  <si>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</si>
  <si>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</si>
  <si>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</si>
  <si>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</si>
  <si>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</si>
  <si>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</si>
  <si>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</si>
  <si>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</si>
  <si>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</si>
  <si>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</si>
  <si>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</si>
  <si>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</si>
  <si>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</si>
  <si>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</si>
  <si>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</si>
  <si>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</si>
  <si>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</si>
  <si>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</si>
  <si>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</si>
  <si>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</si>
  <si>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</si>
  <si>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</si>
  <si>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</si>
  <si>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</si>
  <si>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</si>
  <si>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</si>
  <si>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</si>
  <si>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</si>
  <si>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</si>
  <si>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</si>
  <si>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</si>
  <si>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</si>
  <si>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</si>
  <si>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</si>
  <si>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</si>
  <si>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</si>
  <si>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</si>
  <si>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</si>
  <si>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</si>
  <si>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</si>
  <si>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</si>
  <si>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</si>
  <si>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</si>
  <si>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</si>
  <si>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</si>
  <si>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</si>
  <si>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</si>
  <si>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</si>
  <si>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</si>
  <si>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</si>
  <si>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</si>
  <si>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</si>
  <si>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</si>
  <si>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</si>
  <si>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</si>
  <si>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</si>
  <si>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</si>
  <si>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</si>
  <si>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</si>
  <si>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</si>
  <si>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</si>
  <si>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</si>
  <si>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</si>
  <si>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</si>
  <si>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</si>
  <si>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</si>
  <si>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</si>
  <si>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</si>
  <si>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</si>
  <si>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</si>
  <si>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</si>
  <si>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</si>
  <si>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</si>
  <si>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</si>
  <si>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</si>
  <si>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</si>
  <si>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</si>
  <si>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</si>
  <si>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</si>
  <si>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</si>
  <si>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</si>
  <si>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</si>
  <si>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</si>
  <si>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</si>
  <si>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</si>
  <si>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</si>
  <si>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</si>
  <si>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</si>
  <si>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</si>
  <si>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</si>
  <si>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</si>
  <si>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</si>
  <si>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</si>
  <si>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</si>
  <si>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</si>
  <si>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</si>
  <si>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</si>
  <si>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</si>
  <si>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</si>
  <si>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</si>
  <si>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</si>
  <si>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</si>
  <si>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</si>
  <si>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</si>
  <si>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</si>
  <si>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</si>
  <si>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</si>
  <si>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</si>
  <si>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</si>
  <si>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</si>
  <si>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</si>
  <si>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</si>
  <si>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</si>
  <si>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</si>
  <si>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</si>
  <si>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</si>
  <si>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</si>
  <si>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</si>
  <si>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</si>
  <si>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</si>
  <si>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</si>
  <si>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</si>
  <si>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</si>
  <si>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</si>
  <si>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</si>
  <si>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</si>
  <si>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</si>
  <si>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</si>
  <si>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</si>
  <si>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</si>
  <si>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</si>
  <si>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</si>
  <si>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</si>
  <si>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</si>
  <si>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</si>
  <si>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</si>
  <si>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</si>
  <si>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</si>
  <si>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</si>
  <si>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</si>
  <si>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</si>
  <si>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</si>
  <si>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</si>
  <si>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</si>
  <si>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</si>
  <si>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</si>
  <si>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</si>
  <si>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</si>
  <si>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</si>
  <si>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</si>
  <si>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</si>
  <si>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</si>
  <si>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</si>
  <si>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</si>
  <si>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</si>
  <si>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</si>
  <si>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</si>
  <si>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</si>
  <si>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</si>
  <si>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</si>
  <si>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</si>
  <si>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</si>
  <si>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</si>
  <si>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</si>
  <si>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</si>
  <si>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</si>
  <si>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</si>
  <si>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</si>
  <si>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</si>
  <si>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</si>
  <si>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</si>
  <si>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</si>
  <si>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</si>
  <si>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</si>
  <si>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</si>
  <si>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</si>
  <si>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</si>
  <si>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</si>
  <si>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</si>
  <si>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</si>
  <si>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</si>
  <si>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</si>
  <si>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</si>
  <si>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</si>
  <si>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</si>
  <si>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</si>
  <si>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</si>
  <si>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</si>
  <si>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</si>
  <si>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</si>
  <si>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</si>
  <si>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</si>
  <si>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</si>
  <si>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</si>
  <si>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</si>
  <si>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</si>
  <si>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</si>
  <si>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</si>
  <si>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</si>
  <si>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</si>
  <si>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</si>
  <si>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</si>
  <si>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</si>
  <si>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</si>
  <si>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</si>
  <si>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</si>
  <si>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</si>
  <si>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</si>
  <si>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</si>
  <si>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</si>
  <si>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</si>
  <si>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</si>
  <si>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</si>
  <si>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</si>
  <si>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</si>
  <si>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</si>
  <si>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</si>
  <si>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</si>
  <si>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</si>
  <si>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</si>
  <si>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</si>
  <si>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</si>
  <si>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</si>
  <si>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</si>
  <si>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</si>
  <si>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</si>
  <si>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</si>
  <si>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</si>
  <si>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</si>
  <si>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</si>
  <si>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</si>
  <si>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</si>
  <si>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</si>
  <si>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</si>
  <si>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</si>
  <si>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</si>
  <si>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</si>
  <si>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</si>
  <si>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</si>
  <si>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</si>
  <si>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</si>
  <si>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</si>
  <si>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</si>
  <si>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</si>
  <si>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</si>
  <si>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</si>
  <si>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</si>
  <si>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</si>
  <si>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</si>
  <si>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</si>
  <si>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</si>
  <si>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</si>
  <si>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</si>
  <si>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</si>
  <si>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</si>
  <si>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</si>
  <si>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</si>
  <si>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</si>
  <si>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</si>
  <si>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</si>
  <si>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</si>
  <si>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</si>
  <si>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</si>
  <si>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</si>
  <si>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</si>
  <si>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</si>
  <si>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</si>
  <si>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</si>
  <si>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</si>
  <si>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</si>
  <si>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</si>
  <si>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</si>
  <si>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</si>
  <si>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</si>
  <si>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</si>
  <si>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</si>
  <si>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</si>
  <si>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</si>
  <si>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</si>
  <si>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</si>
  <si>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</si>
  <si>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</si>
  <si>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01.01 - 30.06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</si>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</sst>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b/>
      <sz val="13"/>
      <color theme="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22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/>
    <xf numFmtId="0" fontId="31" fillId="0" borderId="0"/>
    <xf numFmtId="0" fontId="7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2" fillId="8" borderId="0" applyBorder="0">
      <alignment vertical="center" wrapText="1"/>
    </xf>
    <xf numFmtId="0" fontId="1" fillId="0" borderId="0"/>
  </cellStyleXfs>
  <cellXfs count="24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3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3" fillId="0" borderId="0" xfId="3" applyFont="1" applyAlignment="1">
      <alignment vertical="center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7" fillId="0" borderId="12" xfId="3" applyBorder="1" applyAlignment="1">
      <alignment vertical="center"/>
    </xf>
    <xf numFmtId="0" fontId="30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4" fillId="5" borderId="3" xfId="0" applyNumberFormat="1" applyFont="1" applyFill="1" applyBorder="1" applyAlignment="1" applyProtection="1">
      <alignment horizontal="right" vertical="center"/>
      <protection locked="0"/>
    </xf>
    <xf numFmtId="3" fontId="34" fillId="5" borderId="5" xfId="0" applyNumberFormat="1" applyFont="1" applyFill="1" applyBorder="1" applyAlignment="1" applyProtection="1">
      <alignment horizontal="right" vertical="center"/>
      <protection locked="0"/>
    </xf>
    <xf numFmtId="3" fontId="34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0" fontId="38" fillId="0" borderId="0" xfId="3" applyFont="1"/>
    <xf numFmtId="0" fontId="38" fillId="0" borderId="0" xfId="3" applyFont="1" applyAlignment="1">
      <alignment vertical="center"/>
    </xf>
    <xf numFmtId="0" fontId="39" fillId="0" borderId="0" xfId="3" applyFont="1"/>
    <xf numFmtId="0" fontId="39" fillId="0" borderId="0" xfId="3" applyFont="1" applyAlignment="1">
      <alignment vertical="center"/>
    </xf>
    <xf numFmtId="0" fontId="1" fillId="0" borderId="0" xfId="3" applyFont="1"/>
    <xf numFmtId="0" fontId="1" fillId="0" borderId="0" xfId="3" applyFont="1" applyAlignment="1">
      <alignment vertical="center"/>
    </xf>
    <xf numFmtId="0" fontId="39" fillId="0" borderId="0" xfId="3" applyFont="1" applyAlignment="1">
      <alignment horizontal="left" vertical="center"/>
    </xf>
    <xf numFmtId="0" fontId="42" fillId="0" borderId="0" xfId="3" applyFont="1" applyAlignment="1">
      <alignment vertical="top" wrapText="1"/>
    </xf>
    <xf numFmtId="0" fontId="42" fillId="0" borderId="0" xfId="3" applyFont="1" applyAlignment="1">
      <alignment vertical="top"/>
    </xf>
    <xf numFmtId="0" fontId="41" fillId="0" borderId="0" xfId="2" applyFont="1" applyAlignment="1">
      <alignment horizontal="left" vertical="center" indent="2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0" fontId="39" fillId="0" borderId="0" xfId="3" applyFont="1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1" fillId="0" borderId="0" xfId="2" applyFont="1" applyAlignment="1">
      <alignment horizontal="left" vertical="center" indent="2"/>
    </xf>
    <xf numFmtId="0" fontId="44" fillId="0" borderId="0" xfId="3" applyFont="1" applyAlignment="1">
      <alignment horizontal="left" vertical="center" indent="1"/>
    </xf>
    <xf numFmtId="0" fontId="35" fillId="0" borderId="0" xfId="2" applyBorder="1" applyAlignment="1">
      <alignment horizontal="left" vertical="center" indent="2"/>
    </xf>
    <xf numFmtId="0" fontId="35" fillId="0" borderId="9" xfId="2" applyBorder="1" applyAlignment="1">
      <alignment horizontal="left" vertical="center" indent="2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1" fillId="0" borderId="0" xfId="2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0" fontId="21" fillId="0" borderId="25" xfId="3" applyFont="1" applyBorder="1" applyAlignment="1">
      <alignment horizontal="center" vertical="top"/>
    </xf>
    <xf numFmtId="0" fontId="21" fillId="0" borderId="26" xfId="3" applyFont="1" applyBorder="1" applyAlignment="1">
      <alignment horizontal="center" vertical="top"/>
    </xf>
    <xf numFmtId="0" fontId="21" fillId="0" borderId="27" xfId="3" applyFont="1" applyBorder="1" applyAlignment="1">
      <alignment horizontal="center" vertical="top"/>
    </xf>
    <xf numFmtId="0" fontId="40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1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50CE37AD-7710-4F0F-8AEB-B60F8D2FCBBC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MP\ZaednoTrosoci$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6"/>
  <sheetViews>
    <sheetView showGridLines="0" tabSelected="1" zoomScale="70" zoomScaleNormal="70" workbookViewId="0">
      <selection activeCell="C18" sqref="C18:G18"/>
    </sheetView>
  </sheetViews>
  <sheetFormatPr defaultColWidth="9.140625" defaultRowHeight="12.75" x14ac:dyDescent="0.2"/>
  <cols>
    <col min="1" max="1" width="9.140625" style="36"/>
    <col min="2" max="2" width="17.7109375" style="36" customWidth="1"/>
    <col min="3" max="3" width="16.42578125" style="36" customWidth="1"/>
    <col min="4" max="8" width="9.140625" style="36"/>
    <col min="9" max="9" width="9.140625" style="179"/>
    <col min="10" max="17" width="9.140625" style="180"/>
    <col min="18" max="25" width="9.140625" style="179"/>
    <col min="26" max="37" width="9.140625" style="181"/>
    <col min="38" max="85" width="9.140625" style="177"/>
    <col min="86" max="249" width="9.140625" style="36"/>
    <col min="250" max="250" width="12.42578125" style="36" customWidth="1"/>
    <col min="251" max="251" width="23.42578125" style="36" customWidth="1"/>
    <col min="252" max="252" width="21.28515625" style="36" customWidth="1"/>
    <col min="253" max="253" width="22.140625" style="36" customWidth="1"/>
    <col min="254" max="16384" width="9.140625" style="36"/>
  </cols>
  <sheetData>
    <row r="1" spans="1:250" ht="19.5" customHeight="1" thickTop="1" x14ac:dyDescent="0.2">
      <c r="A1" s="203"/>
      <c r="B1" s="204"/>
      <c r="C1" s="204"/>
      <c r="D1" s="204"/>
      <c r="E1" s="204"/>
      <c r="F1" s="204"/>
      <c r="G1" s="204"/>
      <c r="H1" s="205"/>
      <c r="I1" s="206"/>
      <c r="J1" s="206"/>
      <c r="K1" s="206"/>
      <c r="L1" s="206"/>
      <c r="M1" s="206"/>
      <c r="N1" s="206"/>
      <c r="O1" s="206"/>
      <c r="P1" s="206"/>
      <c r="Q1" s="206"/>
      <c r="R1" s="206"/>
      <c r="IP1" s="37"/>
    </row>
    <row r="2" spans="1:250" ht="19.5" customHeight="1" x14ac:dyDescent="0.2">
      <c r="A2" s="38"/>
      <c r="H2" s="39"/>
      <c r="IP2" s="37"/>
    </row>
    <row r="3" spans="1:250" ht="19.5" customHeight="1" x14ac:dyDescent="0.2">
      <c r="A3" s="38"/>
      <c r="H3" s="39"/>
      <c r="U3" s="179">
        <v>2023</v>
      </c>
      <c r="IP3" s="37"/>
    </row>
    <row r="4" spans="1:250" s="40" customFormat="1" ht="17.25" customHeight="1" x14ac:dyDescent="0.2">
      <c r="A4" s="41"/>
      <c r="H4" s="42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>
        <v>2024</v>
      </c>
      <c r="V4" s="180"/>
      <c r="W4" s="180"/>
      <c r="X4" s="180"/>
      <c r="Y4" s="180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IP4" s="43"/>
    </row>
    <row r="5" spans="1:250" s="40" customFormat="1" ht="17.25" customHeight="1" x14ac:dyDescent="0.2">
      <c r="A5" s="41"/>
      <c r="H5" s="42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>
        <v>2025</v>
      </c>
      <c r="V5" s="180"/>
      <c r="W5" s="180"/>
      <c r="X5" s="180"/>
      <c r="Y5" s="180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IP5" s="43"/>
    </row>
    <row r="6" spans="1:250" s="40" customFormat="1" ht="17.25" customHeight="1" x14ac:dyDescent="0.2">
      <c r="A6" s="41"/>
      <c r="H6" s="42"/>
      <c r="I6" s="180"/>
      <c r="J6" s="201"/>
      <c r="K6" s="201"/>
      <c r="L6" s="201"/>
      <c r="M6" s="201"/>
      <c r="N6" s="201"/>
      <c r="O6" s="201"/>
      <c r="P6" s="201"/>
      <c r="Q6" s="201"/>
      <c r="R6" s="180"/>
      <c r="S6" s="180"/>
      <c r="T6" s="180"/>
      <c r="U6" s="180"/>
      <c r="V6" s="180"/>
      <c r="W6" s="180"/>
      <c r="X6" s="180"/>
      <c r="Y6" s="180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IP6" s="43"/>
    </row>
    <row r="7" spans="1:250" s="40" customFormat="1" ht="17.25" customHeight="1" x14ac:dyDescent="0.2">
      <c r="A7" s="41"/>
      <c r="H7" s="42"/>
      <c r="I7" s="180"/>
      <c r="J7" s="201"/>
      <c r="K7" s="201"/>
      <c r="L7" s="201"/>
      <c r="M7" s="201"/>
      <c r="N7" s="201"/>
      <c r="O7" s="201"/>
      <c r="P7" s="201"/>
      <c r="Q7" s="201"/>
      <c r="R7" s="180"/>
      <c r="S7" s="180"/>
      <c r="T7" s="180"/>
      <c r="U7" s="180"/>
      <c r="V7" s="180"/>
      <c r="W7" s="180"/>
      <c r="X7" s="180"/>
      <c r="Y7" s="180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IP7" s="43"/>
    </row>
    <row r="8" spans="1:250" ht="19.5" customHeight="1" x14ac:dyDescent="0.2">
      <c r="A8" s="41"/>
      <c r="B8" s="40"/>
      <c r="C8" s="40"/>
      <c r="D8" s="40"/>
      <c r="E8" s="40"/>
      <c r="F8" s="40"/>
      <c r="G8" s="40"/>
      <c r="H8" s="42"/>
      <c r="I8" s="180"/>
      <c r="J8" s="201"/>
      <c r="K8" s="201"/>
      <c r="L8" s="201"/>
      <c r="M8" s="201"/>
      <c r="N8" s="201"/>
      <c r="O8" s="201"/>
      <c r="P8" s="201"/>
      <c r="Q8" s="183"/>
      <c r="R8" s="180"/>
      <c r="IP8" s="37"/>
    </row>
    <row r="9" spans="1:250" ht="19.5" customHeight="1" x14ac:dyDescent="0.2">
      <c r="A9" s="207" t="s">
        <v>304</v>
      </c>
      <c r="B9" s="208"/>
      <c r="C9" s="208"/>
      <c r="D9" s="208"/>
      <c r="E9" s="208"/>
      <c r="F9" s="208"/>
      <c r="G9" s="208"/>
      <c r="H9" s="209"/>
      <c r="I9" s="184"/>
      <c r="J9" s="201"/>
      <c r="K9" s="201"/>
      <c r="L9" s="201"/>
      <c r="M9" s="201"/>
      <c r="N9" s="201"/>
      <c r="O9" s="201"/>
      <c r="P9" s="201"/>
      <c r="Q9" s="201"/>
      <c r="R9" s="185"/>
      <c r="IP9" s="37"/>
    </row>
    <row r="10" spans="1:250" ht="19.5" customHeight="1" x14ac:dyDescent="0.2">
      <c r="A10" s="207"/>
      <c r="B10" s="208"/>
      <c r="C10" s="208"/>
      <c r="D10" s="208"/>
      <c r="E10" s="208"/>
      <c r="F10" s="208"/>
      <c r="G10" s="208"/>
      <c r="H10" s="209"/>
      <c r="J10" s="201"/>
      <c r="K10" s="201"/>
      <c r="L10" s="201"/>
      <c r="M10" s="201"/>
      <c r="N10" s="201"/>
      <c r="O10" s="201"/>
      <c r="P10" s="201"/>
      <c r="Q10" s="201"/>
      <c r="W10" s="180"/>
      <c r="IP10" s="37"/>
    </row>
    <row r="11" spans="1:250" ht="19.5" customHeight="1" x14ac:dyDescent="0.2">
      <c r="A11" s="38"/>
      <c r="H11" s="39"/>
      <c r="J11" s="201"/>
      <c r="K11" s="201"/>
      <c r="L11" s="201"/>
      <c r="M11" s="201"/>
      <c r="N11" s="201"/>
      <c r="O11" s="201"/>
      <c r="P11" s="201"/>
      <c r="Q11" s="201"/>
      <c r="W11" s="180"/>
      <c r="IP11" s="37"/>
    </row>
    <row r="12" spans="1:250" ht="19.5" customHeight="1" x14ac:dyDescent="0.2">
      <c r="A12" s="38"/>
      <c r="H12" s="39"/>
      <c r="J12" s="201"/>
      <c r="K12" s="201"/>
      <c r="L12" s="201"/>
      <c r="M12" s="201"/>
      <c r="N12" s="201"/>
      <c r="O12" s="201"/>
      <c r="P12" s="201"/>
      <c r="Q12" s="201"/>
      <c r="W12" s="180"/>
      <c r="IP12" s="37"/>
    </row>
    <row r="13" spans="1:250" ht="19.5" customHeight="1" x14ac:dyDescent="0.2">
      <c r="A13" s="38"/>
      <c r="H13" s="39"/>
      <c r="J13" s="201"/>
      <c r="K13" s="201"/>
      <c r="L13" s="201"/>
      <c r="M13" s="201"/>
      <c r="N13" s="201"/>
      <c r="O13" s="201"/>
      <c r="P13" s="201"/>
      <c r="Q13" s="201"/>
      <c r="V13" s="180"/>
      <c r="W13" s="180"/>
      <c r="IP13" s="37"/>
    </row>
    <row r="14" spans="1:250" ht="19.5" customHeight="1" x14ac:dyDescent="0.2">
      <c r="A14" s="38"/>
      <c r="H14" s="39"/>
      <c r="J14" s="201"/>
      <c r="K14" s="201"/>
      <c r="L14" s="201"/>
      <c r="M14" s="201"/>
      <c r="N14" s="201"/>
      <c r="O14" s="201"/>
      <c r="P14" s="201"/>
      <c r="Q14" s="201"/>
      <c r="V14" s="180"/>
      <c r="W14" s="180"/>
      <c r="IP14" s="37"/>
    </row>
    <row r="15" spans="1:250" s="40" customFormat="1" ht="19.5" customHeight="1" x14ac:dyDescent="0.2">
      <c r="A15" s="41"/>
      <c r="H15" s="42"/>
      <c r="I15" s="180"/>
      <c r="J15" s="201"/>
      <c r="K15" s="201"/>
      <c r="L15" s="201"/>
      <c r="M15" s="201"/>
      <c r="N15" s="201"/>
      <c r="O15" s="201"/>
      <c r="P15" s="201"/>
      <c r="Q15" s="201"/>
      <c r="R15" s="180"/>
      <c r="S15" s="180"/>
      <c r="T15" s="180"/>
      <c r="U15" s="179"/>
      <c r="V15" s="180"/>
      <c r="W15" s="179"/>
      <c r="X15" s="180"/>
      <c r="Y15" s="180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IP15" s="43"/>
    </row>
    <row r="16" spans="1:250" s="40" customFormat="1" ht="19.5" customHeight="1" x14ac:dyDescent="0.2">
      <c r="A16" s="41"/>
      <c r="H16" s="42"/>
      <c r="I16" s="179"/>
      <c r="J16" s="201"/>
      <c r="K16" s="201"/>
      <c r="L16" s="201"/>
      <c r="M16" s="201"/>
      <c r="N16" s="201"/>
      <c r="O16" s="201"/>
      <c r="P16" s="201"/>
      <c r="Q16" s="201"/>
      <c r="R16" s="180"/>
      <c r="S16" s="180"/>
      <c r="T16" s="180"/>
      <c r="U16" s="179"/>
      <c r="V16" s="179"/>
      <c r="W16" s="179"/>
      <c r="X16" s="180"/>
      <c r="Y16" s="180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IP16" s="43"/>
    </row>
    <row r="17" spans="1:250" s="40" customFormat="1" ht="19.5" customHeight="1" thickBot="1" x14ac:dyDescent="0.25">
      <c r="A17" s="41"/>
      <c r="H17" s="42"/>
      <c r="I17" s="179"/>
      <c r="J17" s="202"/>
      <c r="K17" s="202"/>
      <c r="L17" s="202"/>
      <c r="M17" s="202"/>
      <c r="N17" s="202"/>
      <c r="O17" s="202"/>
      <c r="P17" s="202"/>
      <c r="Q17" s="202"/>
      <c r="R17" s="180"/>
      <c r="S17" s="180"/>
      <c r="T17" s="180"/>
      <c r="U17" s="179"/>
      <c r="V17" s="179"/>
      <c r="W17" s="179"/>
      <c r="X17" s="180"/>
      <c r="Y17" s="180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IP17" s="43"/>
    </row>
    <row r="18" spans="1:250" s="40" customFormat="1" ht="19.5" customHeight="1" thickTop="1" x14ac:dyDescent="0.2">
      <c r="A18" s="41"/>
      <c r="B18" s="44" t="s">
        <v>305</v>
      </c>
      <c r="C18" s="195" t="s">
        <v>373</v>
      </c>
      <c r="D18" s="196"/>
      <c r="E18" s="196"/>
      <c r="F18" s="196"/>
      <c r="G18" s="197"/>
      <c r="H18" s="42"/>
      <c r="I18" s="179"/>
      <c r="J18" s="192"/>
      <c r="K18" s="192"/>
      <c r="L18" s="192"/>
      <c r="M18" s="192"/>
      <c r="N18" s="192"/>
      <c r="O18" s="192"/>
      <c r="P18" s="192"/>
      <c r="Q18" s="192"/>
      <c r="R18" s="180"/>
      <c r="S18" s="180"/>
      <c r="T18" s="180"/>
      <c r="U18" s="179"/>
      <c r="V18" s="179"/>
      <c r="W18" s="179"/>
      <c r="X18" s="180"/>
      <c r="Y18" s="180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IP18" s="43"/>
    </row>
    <row r="19" spans="1:250" s="40" customFormat="1" ht="19.5" customHeight="1" x14ac:dyDescent="0.2">
      <c r="A19" s="38"/>
      <c r="B19" s="45" t="s">
        <v>306</v>
      </c>
      <c r="C19" s="198">
        <v>4057643</v>
      </c>
      <c r="D19" s="199"/>
      <c r="E19" s="199"/>
      <c r="F19" s="199"/>
      <c r="G19" s="200"/>
      <c r="H19" s="39"/>
      <c r="I19" s="179"/>
      <c r="J19" s="191"/>
      <c r="K19" s="191"/>
      <c r="L19" s="191"/>
      <c r="M19" s="191"/>
      <c r="N19" s="191"/>
      <c r="O19" s="191"/>
      <c r="P19" s="191"/>
      <c r="Q19" s="191"/>
      <c r="R19" s="179"/>
      <c r="S19" s="180"/>
      <c r="T19" s="180"/>
      <c r="U19" s="179"/>
      <c r="V19" s="179"/>
      <c r="W19" s="179"/>
      <c r="X19" s="180"/>
      <c r="Y19" s="180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IP19" s="43"/>
    </row>
    <row r="20" spans="1:250" s="40" customFormat="1" ht="19.5" customHeight="1" x14ac:dyDescent="0.2">
      <c r="A20" s="38"/>
      <c r="B20" s="45" t="s">
        <v>307</v>
      </c>
      <c r="C20" s="69" t="s">
        <v>237</v>
      </c>
      <c r="D20" s="164"/>
      <c r="E20" s="164"/>
      <c r="F20" s="164"/>
      <c r="G20" s="165"/>
      <c r="H20" s="39"/>
      <c r="I20" s="179"/>
      <c r="J20" s="186"/>
      <c r="K20" s="186"/>
      <c r="L20" s="186"/>
      <c r="M20" s="186"/>
      <c r="N20" s="186"/>
      <c r="O20" s="186"/>
      <c r="P20" s="186"/>
      <c r="Q20" s="186"/>
      <c r="R20" s="179"/>
      <c r="S20" s="180"/>
      <c r="T20" s="180"/>
      <c r="U20" s="179"/>
      <c r="V20" s="179"/>
      <c r="W20" s="179"/>
      <c r="X20" s="180"/>
      <c r="Y20" s="180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IP20" s="43"/>
    </row>
    <row r="21" spans="1:250" s="40" customFormat="1" ht="19.5" customHeight="1" x14ac:dyDescent="0.2">
      <c r="A21" s="38"/>
      <c r="B21" s="45" t="s">
        <v>308</v>
      </c>
      <c r="C21" s="70" t="s">
        <v>238</v>
      </c>
      <c r="D21" s="162"/>
      <c r="E21" s="162"/>
      <c r="F21" s="162"/>
      <c r="G21" s="163"/>
      <c r="H21" s="39"/>
      <c r="I21" s="179"/>
      <c r="J21" s="191"/>
      <c r="K21" s="191"/>
      <c r="L21" s="191"/>
      <c r="M21" s="191"/>
      <c r="N21" s="191"/>
      <c r="O21" s="191"/>
      <c r="P21" s="191"/>
      <c r="Q21" s="191"/>
      <c r="R21" s="179"/>
      <c r="S21" s="180"/>
      <c r="T21" s="180"/>
      <c r="U21" s="179"/>
      <c r="V21" s="179"/>
      <c r="W21" s="179"/>
      <c r="X21" s="180"/>
      <c r="Y21" s="180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IP21" s="43"/>
    </row>
    <row r="22" spans="1:250" ht="19.5" customHeight="1" x14ac:dyDescent="0.2">
      <c r="A22" s="38"/>
      <c r="B22" s="45" t="s">
        <v>309</v>
      </c>
      <c r="C22" s="70" t="s">
        <v>303</v>
      </c>
      <c r="D22" s="162"/>
      <c r="E22" s="162"/>
      <c r="F22" s="162"/>
      <c r="G22" s="163"/>
      <c r="H22" s="39"/>
      <c r="J22" s="191"/>
      <c r="K22" s="191"/>
      <c r="L22" s="191"/>
      <c r="M22" s="191"/>
      <c r="N22" s="191"/>
      <c r="O22" s="191"/>
      <c r="P22" s="191"/>
      <c r="Q22" s="191"/>
      <c r="X22" s="180"/>
      <c r="Y22" s="180"/>
      <c r="IP22" s="37"/>
    </row>
    <row r="23" spans="1:250" ht="19.5" customHeight="1" x14ac:dyDescent="0.2">
      <c r="A23" s="38"/>
      <c r="B23" s="46" t="s">
        <v>310</v>
      </c>
      <c r="C23" s="71">
        <f>U5</f>
        <v>2025</v>
      </c>
      <c r="D23" s="162"/>
      <c r="E23" s="162"/>
      <c r="F23" s="162"/>
      <c r="G23" s="163"/>
      <c r="H23" s="39"/>
      <c r="J23" s="191"/>
      <c r="K23" s="191"/>
      <c r="L23" s="191"/>
      <c r="M23" s="191"/>
      <c r="N23" s="191"/>
      <c r="O23" s="191"/>
      <c r="P23" s="191"/>
      <c r="Q23" s="191"/>
      <c r="IP23" s="37"/>
    </row>
    <row r="24" spans="1:250" ht="18" customHeight="1" thickBot="1" x14ac:dyDescent="0.25">
      <c r="A24" s="38"/>
      <c r="B24" s="166"/>
      <c r="C24" s="167"/>
      <c r="D24" s="168"/>
      <c r="E24" s="168"/>
      <c r="F24" s="168"/>
      <c r="G24" s="169"/>
      <c r="H24" s="39"/>
      <c r="J24" s="191"/>
      <c r="K24" s="191"/>
      <c r="L24" s="191"/>
      <c r="M24" s="191"/>
      <c r="N24" s="191"/>
      <c r="O24" s="191"/>
      <c r="P24" s="191"/>
      <c r="Q24" s="191"/>
      <c r="IP24" s="37"/>
    </row>
    <row r="25" spans="1:250" ht="18" customHeight="1" thickTop="1" x14ac:dyDescent="0.2">
      <c r="A25" s="38"/>
      <c r="H25" s="39"/>
      <c r="J25" s="192"/>
      <c r="K25" s="192"/>
      <c r="L25" s="192"/>
      <c r="M25" s="192"/>
      <c r="N25" s="192"/>
      <c r="O25" s="192"/>
      <c r="P25" s="192"/>
      <c r="Q25" s="192"/>
      <c r="IP25" s="37"/>
    </row>
    <row r="26" spans="1:250" ht="18" customHeight="1" x14ac:dyDescent="0.2">
      <c r="A26" s="38"/>
      <c r="H26" s="39"/>
      <c r="J26" s="191"/>
      <c r="K26" s="191"/>
      <c r="L26" s="191"/>
      <c r="M26" s="191"/>
      <c r="N26" s="191"/>
      <c r="O26" s="191"/>
      <c r="P26" s="191"/>
      <c r="Q26" s="191"/>
      <c r="IP26" s="37"/>
    </row>
    <row r="27" spans="1:250" ht="18" customHeight="1" x14ac:dyDescent="0.2">
      <c r="A27" s="38"/>
      <c r="B27" s="47" t="s">
        <v>311</v>
      </c>
      <c r="C27" s="40"/>
      <c r="D27" s="40"/>
      <c r="E27" s="40"/>
      <c r="F27" s="40"/>
      <c r="G27" s="40"/>
      <c r="H27" s="39"/>
      <c r="J27" s="191"/>
      <c r="K27" s="191"/>
      <c r="L27" s="191"/>
      <c r="M27" s="191"/>
      <c r="N27" s="191"/>
      <c r="O27" s="191"/>
      <c r="P27" s="191"/>
      <c r="Q27" s="191"/>
      <c r="IP27" s="37"/>
    </row>
    <row r="28" spans="1:250" ht="18" customHeight="1" x14ac:dyDescent="0.2">
      <c r="A28" s="38"/>
      <c r="B28" s="193"/>
      <c r="C28" s="193"/>
      <c r="D28" s="193"/>
      <c r="E28" s="193"/>
      <c r="F28" s="193"/>
      <c r="G28" s="193"/>
      <c r="H28" s="194"/>
      <c r="J28" s="191"/>
      <c r="K28" s="191"/>
      <c r="L28" s="191"/>
      <c r="M28" s="191"/>
      <c r="N28" s="191"/>
      <c r="O28" s="191"/>
      <c r="P28" s="191"/>
      <c r="Q28" s="191"/>
      <c r="IP28" s="37"/>
    </row>
    <row r="29" spans="1:250" ht="18.75" customHeight="1" x14ac:dyDescent="0.2">
      <c r="A29" s="38"/>
      <c r="B29" s="189" t="s">
        <v>316</v>
      </c>
      <c r="C29" s="189"/>
      <c r="D29" s="189"/>
      <c r="E29" s="189"/>
      <c r="F29" s="189"/>
      <c r="G29" s="189"/>
      <c r="H29" s="190"/>
      <c r="J29" s="191"/>
      <c r="K29" s="191"/>
      <c r="L29" s="191"/>
      <c r="M29" s="191"/>
      <c r="N29" s="191"/>
      <c r="O29" s="191"/>
      <c r="P29" s="191"/>
      <c r="Q29" s="191"/>
      <c r="IP29" s="37"/>
    </row>
    <row r="30" spans="1:250" ht="18" customHeight="1" x14ac:dyDescent="0.2">
      <c r="A30" s="38"/>
      <c r="B30" s="189" t="s">
        <v>312</v>
      </c>
      <c r="C30" s="189"/>
      <c r="D30" s="189"/>
      <c r="E30" s="189"/>
      <c r="F30" s="189"/>
      <c r="G30" s="189"/>
      <c r="H30" s="190"/>
      <c r="J30" s="188"/>
      <c r="K30" s="188"/>
      <c r="L30" s="188"/>
      <c r="M30" s="188"/>
      <c r="N30" s="188"/>
      <c r="O30" s="188"/>
      <c r="P30" s="188"/>
      <c r="Q30" s="188"/>
      <c r="IP30" s="37"/>
    </row>
    <row r="31" spans="1:250" ht="18" customHeight="1" x14ac:dyDescent="0.2">
      <c r="A31" s="38"/>
      <c r="B31" s="189" t="s">
        <v>317</v>
      </c>
      <c r="C31" s="189"/>
      <c r="D31" s="189"/>
      <c r="E31" s="189"/>
      <c r="F31" s="189"/>
      <c r="G31" s="189"/>
      <c r="H31" s="190"/>
      <c r="J31" s="188"/>
      <c r="K31" s="188"/>
      <c r="L31" s="188"/>
      <c r="M31" s="188"/>
      <c r="N31" s="188"/>
      <c r="O31" s="188"/>
      <c r="P31" s="188"/>
      <c r="Q31" s="188"/>
      <c r="IP31" s="37"/>
    </row>
    <row r="32" spans="1:250" ht="18" customHeight="1" x14ac:dyDescent="0.2">
      <c r="A32" s="38"/>
      <c r="B32" s="189" t="s">
        <v>318</v>
      </c>
      <c r="C32" s="189"/>
      <c r="D32" s="189"/>
      <c r="E32" s="189"/>
      <c r="F32" s="189"/>
      <c r="G32" s="189"/>
      <c r="H32" s="190"/>
      <c r="IP32" s="37"/>
    </row>
    <row r="33" spans="1:250" ht="18" customHeight="1" thickBot="1" x14ac:dyDescent="0.25">
      <c r="A33" s="48"/>
      <c r="B33" s="49"/>
      <c r="C33" s="49"/>
      <c r="D33" s="49"/>
      <c r="E33" s="49"/>
      <c r="F33" s="49"/>
      <c r="G33" s="49"/>
      <c r="H33" s="50"/>
      <c r="J33" s="188"/>
      <c r="K33" s="188"/>
      <c r="L33" s="188"/>
      <c r="M33" s="188"/>
      <c r="N33" s="188"/>
      <c r="O33" s="188"/>
      <c r="P33" s="188"/>
      <c r="Q33" s="188"/>
      <c r="IP33" s="37"/>
    </row>
    <row r="34" spans="1:250" ht="18" customHeight="1" thickTop="1" x14ac:dyDescent="0.2">
      <c r="J34" s="188"/>
      <c r="K34" s="188"/>
      <c r="L34" s="188"/>
      <c r="M34" s="188"/>
      <c r="N34" s="188"/>
      <c r="O34" s="188"/>
      <c r="P34" s="188"/>
      <c r="Q34" s="188"/>
      <c r="IP34" s="37"/>
    </row>
    <row r="35" spans="1:250" ht="18" customHeight="1" x14ac:dyDescent="0.2">
      <c r="J35" s="188"/>
      <c r="K35" s="188"/>
      <c r="L35" s="188"/>
      <c r="M35" s="188"/>
      <c r="N35" s="188"/>
      <c r="O35" s="188"/>
      <c r="P35" s="188"/>
      <c r="Q35" s="188"/>
      <c r="IP35" s="37"/>
    </row>
    <row r="36" spans="1:250" ht="18" customHeight="1" x14ac:dyDescent="0.2">
      <c r="J36" s="188"/>
      <c r="K36" s="188"/>
      <c r="L36" s="188"/>
      <c r="M36" s="188"/>
      <c r="N36" s="188"/>
      <c r="O36" s="188"/>
      <c r="P36" s="188"/>
      <c r="Q36" s="188"/>
      <c r="IP36" s="37"/>
    </row>
    <row r="37" spans="1:250" ht="21" customHeight="1" x14ac:dyDescent="0.2">
      <c r="J37" s="188"/>
      <c r="K37" s="188"/>
      <c r="L37" s="188"/>
      <c r="M37" s="188"/>
      <c r="N37" s="188"/>
      <c r="O37" s="188"/>
      <c r="P37" s="188"/>
      <c r="Q37" s="188"/>
      <c r="IP37" s="37"/>
    </row>
    <row r="38" spans="1:250" ht="18" customHeight="1" x14ac:dyDescent="0.2">
      <c r="J38" s="188"/>
      <c r="K38" s="188"/>
      <c r="L38" s="188"/>
      <c r="M38" s="188"/>
      <c r="N38" s="188"/>
      <c r="O38" s="188"/>
      <c r="P38" s="188"/>
      <c r="Q38" s="188"/>
      <c r="IP38" s="37"/>
    </row>
    <row r="39" spans="1:250" ht="18" customHeight="1" x14ac:dyDescent="0.2">
      <c r="J39" s="188"/>
      <c r="K39" s="188"/>
      <c r="L39" s="188"/>
      <c r="M39" s="188"/>
      <c r="N39" s="188"/>
      <c r="O39" s="188"/>
      <c r="P39" s="188"/>
      <c r="Q39" s="188"/>
      <c r="IP39" s="37"/>
    </row>
    <row r="40" spans="1:250" ht="18" customHeight="1" x14ac:dyDescent="0.2">
      <c r="J40" s="188"/>
      <c r="K40" s="188"/>
      <c r="L40" s="188"/>
      <c r="M40" s="188"/>
      <c r="N40" s="188"/>
      <c r="O40" s="188"/>
      <c r="P40" s="188"/>
      <c r="Q40" s="188"/>
      <c r="IP40" s="37"/>
    </row>
    <row r="41" spans="1:250" ht="18" customHeight="1" x14ac:dyDescent="0.2">
      <c r="J41" s="183"/>
      <c r="K41" s="183"/>
      <c r="L41" s="183"/>
      <c r="M41" s="183"/>
      <c r="N41" s="183"/>
      <c r="O41" s="183"/>
      <c r="P41" s="183"/>
      <c r="Q41" s="183"/>
      <c r="IP41" s="37"/>
    </row>
    <row r="42" spans="1:250" x14ac:dyDescent="0.2">
      <c r="J42" s="183"/>
      <c r="K42" s="183"/>
      <c r="L42" s="183"/>
      <c r="M42" s="183"/>
      <c r="N42" s="183"/>
      <c r="O42" s="183"/>
      <c r="P42" s="183"/>
      <c r="Q42" s="183"/>
      <c r="IP42" s="37"/>
    </row>
    <row r="43" spans="1:250" x14ac:dyDescent="0.2">
      <c r="J43" s="183"/>
      <c r="K43" s="183"/>
      <c r="L43" s="183"/>
      <c r="M43" s="183"/>
      <c r="N43" s="183"/>
      <c r="O43" s="183"/>
      <c r="P43" s="183"/>
      <c r="Q43" s="183"/>
      <c r="IP43" s="37"/>
    </row>
    <row r="44" spans="1:250" x14ac:dyDescent="0.2">
      <c r="J44" s="183"/>
      <c r="K44" s="183"/>
      <c r="L44" s="183"/>
      <c r="M44" s="183"/>
      <c r="N44" s="183"/>
      <c r="O44" s="183"/>
      <c r="P44" s="183"/>
      <c r="Q44" s="183"/>
      <c r="IP44" s="37"/>
    </row>
    <row r="45" spans="1:250" x14ac:dyDescent="0.2">
      <c r="J45" s="183"/>
      <c r="K45" s="183"/>
      <c r="L45" s="183"/>
      <c r="M45" s="183"/>
      <c r="N45" s="183"/>
      <c r="O45" s="183"/>
      <c r="P45" s="183"/>
      <c r="Q45" s="183"/>
      <c r="IP45" s="37"/>
    </row>
    <row r="46" spans="1:250" x14ac:dyDescent="0.2">
      <c r="J46" s="183"/>
      <c r="K46" s="183"/>
      <c r="L46" s="183"/>
      <c r="M46" s="183"/>
      <c r="N46" s="183"/>
      <c r="O46" s="183"/>
      <c r="P46" s="183"/>
      <c r="Q46" s="183"/>
      <c r="IP46" s="37"/>
    </row>
    <row r="47" spans="1:250" x14ac:dyDescent="0.2">
      <c r="J47" s="183"/>
      <c r="K47" s="183"/>
      <c r="L47" s="183"/>
      <c r="M47" s="183"/>
      <c r="N47" s="183"/>
      <c r="O47" s="183"/>
      <c r="P47" s="183"/>
      <c r="Q47" s="183"/>
      <c r="IP47" s="37"/>
    </row>
    <row r="48" spans="1:250" x14ac:dyDescent="0.2">
      <c r="J48" s="183"/>
      <c r="K48" s="183"/>
      <c r="L48" s="183"/>
      <c r="M48" s="183"/>
      <c r="N48" s="183"/>
      <c r="O48" s="183"/>
      <c r="P48" s="183"/>
      <c r="Q48" s="183"/>
      <c r="IP48" s="37"/>
    </row>
    <row r="49" spans="250:250" x14ac:dyDescent="0.2">
      <c r="IP49" s="37"/>
    </row>
    <row r="50" spans="250:250" x14ac:dyDescent="0.2">
      <c r="IP50" s="37"/>
    </row>
    <row r="51" spans="250:250" x14ac:dyDescent="0.2">
      <c r="IP51" s="37"/>
    </row>
    <row r="52" spans="250:250" x14ac:dyDescent="0.2">
      <c r="IP52" s="37"/>
    </row>
    <row r="53" spans="250:250" x14ac:dyDescent="0.2">
      <c r="IP53" s="37"/>
    </row>
    <row r="54" spans="250:250" x14ac:dyDescent="0.2">
      <c r="IP54" s="37"/>
    </row>
    <row r="55" spans="250:250" x14ac:dyDescent="0.2">
      <c r="IP55" s="37"/>
    </row>
    <row r="56" spans="250:250" x14ac:dyDescent="0.2">
      <c r="IP56" s="37"/>
    </row>
    <row r="57" spans="250:250" x14ac:dyDescent="0.2">
      <c r="IP57" s="37"/>
    </row>
    <row r="58" spans="250:250" x14ac:dyDescent="0.2">
      <c r="IP58" s="37"/>
    </row>
    <row r="59" spans="250:250" x14ac:dyDescent="0.2">
      <c r="IP59" s="37"/>
    </row>
    <row r="60" spans="250:250" x14ac:dyDescent="0.2">
      <c r="IP60" s="37"/>
    </row>
    <row r="61" spans="250:250" x14ac:dyDescent="0.2">
      <c r="IP61" s="37"/>
    </row>
    <row r="62" spans="250:250" x14ac:dyDescent="0.2">
      <c r="IP62" s="37"/>
    </row>
    <row r="63" spans="250:250" x14ac:dyDescent="0.2">
      <c r="IP63" s="37"/>
    </row>
    <row r="64" spans="250:250" x14ac:dyDescent="0.2">
      <c r="IP64" s="37"/>
    </row>
    <row r="65" spans="250:250" x14ac:dyDescent="0.2">
      <c r="IP65" s="37"/>
    </row>
    <row r="66" spans="250:250" x14ac:dyDescent="0.2">
      <c r="IP66" s="37"/>
    </row>
    <row r="67" spans="250:250" x14ac:dyDescent="0.2">
      <c r="IP67" s="37"/>
    </row>
    <row r="68" spans="250:250" x14ac:dyDescent="0.2">
      <c r="IP68" s="37"/>
    </row>
    <row r="69" spans="250:250" x14ac:dyDescent="0.2">
      <c r="IP69" s="37"/>
    </row>
    <row r="70" spans="250:250" x14ac:dyDescent="0.2">
      <c r="IP70" s="37"/>
    </row>
    <row r="71" spans="250:250" x14ac:dyDescent="0.2">
      <c r="IP71" s="37"/>
    </row>
    <row r="72" spans="250:250" x14ac:dyDescent="0.2">
      <c r="IP72" s="37"/>
    </row>
    <row r="73" spans="250:250" x14ac:dyDescent="0.2">
      <c r="IP73" s="37"/>
    </row>
    <row r="74" spans="250:250" x14ac:dyDescent="0.2">
      <c r="IP74" s="37"/>
    </row>
    <row r="75" spans="250:250" x14ac:dyDescent="0.2">
      <c r="IP75" s="37"/>
    </row>
    <row r="76" spans="250:250" x14ac:dyDescent="0.2">
      <c r="IP76" s="37"/>
    </row>
    <row r="77" spans="250:250" x14ac:dyDescent="0.2">
      <c r="IP77" s="37"/>
    </row>
    <row r="78" spans="250:250" x14ac:dyDescent="0.2">
      <c r="IP78" s="37"/>
    </row>
    <row r="79" spans="250:250" x14ac:dyDescent="0.2">
      <c r="IP79" s="37"/>
    </row>
    <row r="80" spans="250:250" x14ac:dyDescent="0.2">
      <c r="IP80" s="37"/>
    </row>
    <row r="81" spans="250:250" x14ac:dyDescent="0.2">
      <c r="IP81" s="37"/>
    </row>
    <row r="82" spans="250:250" x14ac:dyDescent="0.2">
      <c r="IP82" s="37"/>
    </row>
    <row r="83" spans="250:250" x14ac:dyDescent="0.2">
      <c r="IP83" s="37"/>
    </row>
    <row r="84" spans="250:250" x14ac:dyDescent="0.2">
      <c r="IP84" s="37"/>
    </row>
    <row r="85" spans="250:250" x14ac:dyDescent="0.2">
      <c r="IP85" s="37"/>
    </row>
    <row r="86" spans="250:250" x14ac:dyDescent="0.2">
      <c r="IP86" s="37"/>
    </row>
  </sheetData>
  <sheetProtection selectLockedCells="1"/>
  <dataConsolidate/>
  <mergeCells count="43">
    <mergeCell ref="A1:H1"/>
    <mergeCell ref="I1:R1"/>
    <mergeCell ref="J6:Q6"/>
    <mergeCell ref="J7:Q7"/>
    <mergeCell ref="J11:Q11"/>
    <mergeCell ref="A9:H10"/>
    <mergeCell ref="J24:Q24"/>
    <mergeCell ref="J8:P8"/>
    <mergeCell ref="J12:Q12"/>
    <mergeCell ref="J9:Q9"/>
    <mergeCell ref="J22:Q22"/>
    <mergeCell ref="J16:Q16"/>
    <mergeCell ref="J14:Q14"/>
    <mergeCell ref="J10:Q10"/>
    <mergeCell ref="C18:G18"/>
    <mergeCell ref="C19:G19"/>
    <mergeCell ref="J13:Q13"/>
    <mergeCell ref="J23:Q23"/>
    <mergeCell ref="J19:Q19"/>
    <mergeCell ref="J21:Q21"/>
    <mergeCell ref="J18:Q18"/>
    <mergeCell ref="J17:Q17"/>
    <mergeCell ref="J15:Q15"/>
    <mergeCell ref="J25:Q25"/>
    <mergeCell ref="J26:Q26"/>
    <mergeCell ref="J27:Q27"/>
    <mergeCell ref="B28:H28"/>
    <mergeCell ref="J28:Q28"/>
    <mergeCell ref="B32:H32"/>
    <mergeCell ref="B29:H29"/>
    <mergeCell ref="J34:Q34"/>
    <mergeCell ref="J30:Q30"/>
    <mergeCell ref="J31:Q31"/>
    <mergeCell ref="J33:Q33"/>
    <mergeCell ref="J29:Q29"/>
    <mergeCell ref="B31:H31"/>
    <mergeCell ref="B30:H30"/>
    <mergeCell ref="J35:Q35"/>
    <mergeCell ref="J40:Q40"/>
    <mergeCell ref="J36:Q36"/>
    <mergeCell ref="J37:Q37"/>
    <mergeCell ref="J38:Q38"/>
    <mergeCell ref="J39:Q3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$U:$U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zoomScale="70" zoomScaleNormal="70" workbookViewId="0">
      <selection activeCell="B1" sqref="B1:D1"/>
    </sheetView>
  </sheetViews>
  <sheetFormatPr defaultColWidth="9.140625" defaultRowHeight="12.75" x14ac:dyDescent="0.2"/>
  <cols>
    <col min="1" max="1" width="65.5703125" style="85" customWidth="1"/>
    <col min="2" max="3" width="17.42578125" style="85" customWidth="1"/>
    <col min="4" max="4" width="10.28515625" style="85" customWidth="1"/>
    <col min="5" max="16384" width="9.140625" style="85"/>
  </cols>
  <sheetData>
    <row r="1" spans="1:6" x14ac:dyDescent="0.2">
      <c r="A1" s="84" t="s">
        <v>305</v>
      </c>
      <c r="B1" s="210" t="str">
        <f>'ФИ-Почетна'!$C$18</f>
        <v>Макпетрол АД Скопје</v>
      </c>
      <c r="C1" s="210"/>
      <c r="D1" s="210"/>
    </row>
    <row r="2" spans="1:6" x14ac:dyDescent="0.2">
      <c r="A2" s="84" t="s">
        <v>313</v>
      </c>
      <c r="B2" s="52" t="str">
        <f>'ФИ-Почетна'!$C$22</f>
        <v>01.01 - 30.06</v>
      </c>
      <c r="C2" s="86"/>
      <c r="D2" s="87"/>
    </row>
    <row r="3" spans="1:6" x14ac:dyDescent="0.2">
      <c r="A3" s="84" t="s">
        <v>310</v>
      </c>
      <c r="B3" s="52">
        <f>'ФИ-Почетна'!C23</f>
        <v>2025</v>
      </c>
      <c r="C3" s="86"/>
      <c r="D3" s="87"/>
    </row>
    <row r="4" spans="1:6" x14ac:dyDescent="0.2">
      <c r="A4" s="86" t="s">
        <v>314</v>
      </c>
      <c r="B4" s="58" t="str">
        <f>'ФИ-Почетна'!$C$20</f>
        <v>да</v>
      </c>
      <c r="C4" s="88"/>
      <c r="D4" s="88"/>
    </row>
    <row r="5" spans="1:6" x14ac:dyDescent="0.2">
      <c r="A5" s="86"/>
      <c r="B5" s="58"/>
      <c r="C5" s="88"/>
      <c r="D5" s="88"/>
    </row>
    <row r="6" spans="1:6" ht="18" x14ac:dyDescent="0.2">
      <c r="A6" s="213" t="s">
        <v>370</v>
      </c>
      <c r="B6" s="213"/>
      <c r="C6" s="213"/>
      <c r="D6" s="213"/>
    </row>
    <row r="7" spans="1:6" x14ac:dyDescent="0.2">
      <c r="A7" s="211" t="s">
        <v>371</v>
      </c>
      <c r="B7" s="211"/>
      <c r="C7" s="211"/>
      <c r="D7" s="211"/>
    </row>
    <row r="8" spans="1:6" ht="12.75" customHeight="1" thickBot="1" x14ac:dyDescent="0.25">
      <c r="A8" s="88"/>
      <c r="B8" s="212" t="s">
        <v>24</v>
      </c>
      <c r="C8" s="212"/>
      <c r="D8" s="212"/>
    </row>
    <row r="9" spans="1:6" s="91" customFormat="1" ht="33" customHeight="1" thickTop="1" thickBot="1" x14ac:dyDescent="0.25">
      <c r="A9" s="89" t="s">
        <v>22</v>
      </c>
      <c r="B9" s="90" t="s">
        <v>20</v>
      </c>
      <c r="C9" s="90" t="s">
        <v>36</v>
      </c>
      <c r="D9" s="90" t="s">
        <v>21</v>
      </c>
      <c r="F9" s="92"/>
    </row>
    <row r="10" spans="1:6" ht="14.25" thickTop="1" thickBot="1" x14ac:dyDescent="0.25">
      <c r="A10" s="68" t="s">
        <v>174</v>
      </c>
      <c r="B10" s="67"/>
      <c r="C10" s="67"/>
      <c r="D10" s="67"/>
      <c r="F10" s="92"/>
    </row>
    <row r="11" spans="1:6" ht="14.25" thickTop="1" thickBot="1" x14ac:dyDescent="0.25">
      <c r="A11" s="72" t="s">
        <v>159</v>
      </c>
      <c r="B11" s="60">
        <f>B12+B13+B18+B19+B25+B26</f>
        <v>8259210</v>
      </c>
      <c r="C11" s="60">
        <f>C12+C13+C18+C19+C25+C26</f>
        <v>8202848</v>
      </c>
      <c r="D11" s="60">
        <f t="shared" ref="D11:D35" si="0">IF(B11&lt;=0,0,C11/B11*100)</f>
        <v>99.317586064526751</v>
      </c>
      <c r="F11" s="92"/>
    </row>
    <row r="12" spans="1:6" ht="14.25" thickTop="1" thickBot="1" x14ac:dyDescent="0.25">
      <c r="A12" s="72" t="s">
        <v>160</v>
      </c>
      <c r="B12" s="79">
        <v>6672</v>
      </c>
      <c r="C12" s="79">
        <v>11617</v>
      </c>
      <c r="D12" s="60">
        <f t="shared" si="0"/>
        <v>174.11570743405275</v>
      </c>
      <c r="F12" s="92"/>
    </row>
    <row r="13" spans="1:6" ht="14.25" thickTop="1" thickBot="1" x14ac:dyDescent="0.25">
      <c r="A13" s="72" t="s">
        <v>293</v>
      </c>
      <c r="B13" s="60">
        <f>SUM(B14:B17)</f>
        <v>4607280</v>
      </c>
      <c r="C13" s="60">
        <f>SUM(C14:C17)</f>
        <v>4575425</v>
      </c>
      <c r="D13" s="60">
        <f t="shared" si="0"/>
        <v>99.308594224792074</v>
      </c>
      <c r="F13" s="92"/>
    </row>
    <row r="14" spans="1:6" ht="14.25" thickTop="1" thickBot="1" x14ac:dyDescent="0.25">
      <c r="A14" s="73" t="s">
        <v>297</v>
      </c>
      <c r="B14" s="62">
        <v>3635766</v>
      </c>
      <c r="C14" s="174">
        <v>3569505</v>
      </c>
      <c r="D14" s="61">
        <f t="shared" si="0"/>
        <v>98.177522975901084</v>
      </c>
      <c r="F14" s="92"/>
    </row>
    <row r="15" spans="1:6" ht="27" thickTop="1" thickBot="1" x14ac:dyDescent="0.25">
      <c r="A15" s="73" t="s">
        <v>259</v>
      </c>
      <c r="B15" s="62">
        <v>647919</v>
      </c>
      <c r="C15" s="174">
        <v>588953</v>
      </c>
      <c r="D15" s="61">
        <f t="shared" si="0"/>
        <v>90.899171038355092</v>
      </c>
      <c r="F15" s="92"/>
    </row>
    <row r="16" spans="1:6" ht="14.25" thickTop="1" thickBot="1" x14ac:dyDescent="0.25">
      <c r="A16" s="73" t="s">
        <v>260</v>
      </c>
      <c r="B16" s="62">
        <v>0</v>
      </c>
      <c r="C16" s="174">
        <v>0</v>
      </c>
      <c r="D16" s="61">
        <f t="shared" si="0"/>
        <v>0</v>
      </c>
      <c r="F16" s="92"/>
    </row>
    <row r="17" spans="1:6" ht="14.25" thickTop="1" thickBot="1" x14ac:dyDescent="0.25">
      <c r="A17" s="73" t="s">
        <v>163</v>
      </c>
      <c r="B17" s="62">
        <v>323595</v>
      </c>
      <c r="C17" s="174">
        <v>416967</v>
      </c>
      <c r="D17" s="61">
        <f t="shared" si="0"/>
        <v>128.85458675195846</v>
      </c>
      <c r="F17" s="92"/>
    </row>
    <row r="18" spans="1:6" ht="14.25" thickTop="1" thickBot="1" x14ac:dyDescent="0.25">
      <c r="A18" s="72" t="s">
        <v>294</v>
      </c>
      <c r="B18" s="79">
        <v>24849</v>
      </c>
      <c r="C18" s="79">
        <v>24483</v>
      </c>
      <c r="D18" s="60">
        <f t="shared" si="0"/>
        <v>98.527103706386583</v>
      </c>
      <c r="F18" s="92"/>
    </row>
    <row r="19" spans="1:6" ht="14.25" thickTop="1" thickBot="1" x14ac:dyDescent="0.25">
      <c r="A19" s="72" t="s">
        <v>295</v>
      </c>
      <c r="B19" s="60">
        <f>SUM(B20:B24)</f>
        <v>3620409</v>
      </c>
      <c r="C19" s="60">
        <f>SUM(C20:C24)</f>
        <v>3591323</v>
      </c>
      <c r="D19" s="60">
        <f t="shared" si="0"/>
        <v>99.196610106758655</v>
      </c>
      <c r="F19" s="92"/>
    </row>
    <row r="20" spans="1:6" ht="14.25" thickTop="1" thickBot="1" x14ac:dyDescent="0.25">
      <c r="A20" s="73" t="s">
        <v>161</v>
      </c>
      <c r="B20" s="62">
        <v>0</v>
      </c>
      <c r="C20" s="174">
        <v>0</v>
      </c>
      <c r="D20" s="61">
        <f t="shared" si="0"/>
        <v>0</v>
      </c>
      <c r="F20" s="92"/>
    </row>
    <row r="21" spans="1:6" ht="14.25" thickTop="1" thickBot="1" x14ac:dyDescent="0.25">
      <c r="A21" s="73" t="s">
        <v>162</v>
      </c>
      <c r="B21" s="62">
        <v>717093</v>
      </c>
      <c r="C21" s="174">
        <v>681254</v>
      </c>
      <c r="D21" s="61">
        <f t="shared" si="0"/>
        <v>95.002182422642534</v>
      </c>
      <c r="F21" s="92"/>
    </row>
    <row r="22" spans="1:6" ht="14.25" thickTop="1" thickBot="1" x14ac:dyDescent="0.25">
      <c r="A22" s="73" t="s">
        <v>261</v>
      </c>
      <c r="B22" s="62">
        <v>290</v>
      </c>
      <c r="C22" s="174">
        <v>173</v>
      </c>
      <c r="D22" s="61">
        <f t="shared" si="0"/>
        <v>59.655172413793103</v>
      </c>
      <c r="F22" s="92"/>
    </row>
    <row r="23" spans="1:6" ht="14.25" thickTop="1" thickBot="1" x14ac:dyDescent="0.25">
      <c r="A23" s="73" t="s">
        <v>164</v>
      </c>
      <c r="B23" s="62">
        <v>2903026</v>
      </c>
      <c r="C23" s="174">
        <v>2909896</v>
      </c>
      <c r="D23" s="61">
        <f t="shared" si="0"/>
        <v>100.23664962008607</v>
      </c>
      <c r="F23" s="92"/>
    </row>
    <row r="24" spans="1:6" ht="14.25" thickTop="1" thickBot="1" x14ac:dyDescent="0.25">
      <c r="A24" s="73" t="s">
        <v>262</v>
      </c>
      <c r="B24" s="62">
        <v>0</v>
      </c>
      <c r="C24" s="174">
        <v>0</v>
      </c>
      <c r="D24" s="61">
        <f t="shared" si="0"/>
        <v>0</v>
      </c>
      <c r="F24" s="92"/>
    </row>
    <row r="25" spans="1:6" ht="15.75" customHeight="1" thickTop="1" thickBot="1" x14ac:dyDescent="0.25">
      <c r="A25" s="72" t="s">
        <v>296</v>
      </c>
      <c r="B25" s="79">
        <v>0</v>
      </c>
      <c r="C25" s="79">
        <v>0</v>
      </c>
      <c r="D25" s="60">
        <f t="shared" si="0"/>
        <v>0</v>
      </c>
      <c r="F25" s="92"/>
    </row>
    <row r="26" spans="1:6" ht="14.25" thickTop="1" thickBot="1" x14ac:dyDescent="0.25">
      <c r="A26" s="72" t="s">
        <v>165</v>
      </c>
      <c r="B26" s="79">
        <v>0</v>
      </c>
      <c r="C26" s="79">
        <v>0</v>
      </c>
      <c r="D26" s="60">
        <f t="shared" si="0"/>
        <v>0</v>
      </c>
      <c r="F26" s="92"/>
    </row>
    <row r="27" spans="1:6" ht="14.25" thickTop="1" thickBot="1" x14ac:dyDescent="0.25">
      <c r="A27" s="72" t="s">
        <v>172</v>
      </c>
      <c r="B27" s="60">
        <f>SUM(B28:B33)</f>
        <v>2724441</v>
      </c>
      <c r="C27" s="60">
        <f>SUM(C28:C33)</f>
        <v>3355500</v>
      </c>
      <c r="D27" s="60">
        <f t="shared" si="0"/>
        <v>123.16288001832302</v>
      </c>
      <c r="F27" s="92"/>
    </row>
    <row r="28" spans="1:6" ht="14.25" thickTop="1" thickBot="1" x14ac:dyDescent="0.25">
      <c r="A28" s="74" t="s">
        <v>166</v>
      </c>
      <c r="B28" s="62">
        <v>1209886</v>
      </c>
      <c r="C28" s="174">
        <v>1268240</v>
      </c>
      <c r="D28" s="61">
        <f t="shared" si="0"/>
        <v>104.82309903577693</v>
      </c>
      <c r="F28" s="92"/>
    </row>
    <row r="29" spans="1:6" ht="15.75" customHeight="1" thickTop="1" thickBot="1" x14ac:dyDescent="0.25">
      <c r="A29" s="74" t="s">
        <v>167</v>
      </c>
      <c r="B29" s="62">
        <v>507691</v>
      </c>
      <c r="C29" s="174">
        <v>455422</v>
      </c>
      <c r="D29" s="61">
        <f t="shared" si="0"/>
        <v>89.704564390544633</v>
      </c>
      <c r="F29" s="92"/>
    </row>
    <row r="30" spans="1:6" ht="14.25" thickTop="1" thickBot="1" x14ac:dyDescent="0.25">
      <c r="A30" s="74" t="s">
        <v>168</v>
      </c>
      <c r="B30" s="62">
        <v>222995</v>
      </c>
      <c r="C30" s="174">
        <v>206229</v>
      </c>
      <c r="D30" s="61">
        <f t="shared" si="0"/>
        <v>92.481445772326737</v>
      </c>
      <c r="F30" s="92"/>
    </row>
    <row r="31" spans="1:6" ht="14.25" thickTop="1" thickBot="1" x14ac:dyDescent="0.25">
      <c r="A31" s="74" t="s">
        <v>169</v>
      </c>
      <c r="B31" s="62">
        <v>0</v>
      </c>
      <c r="C31" s="174">
        <v>0</v>
      </c>
      <c r="D31" s="61">
        <f t="shared" si="0"/>
        <v>0</v>
      </c>
      <c r="F31" s="92"/>
    </row>
    <row r="32" spans="1:6" ht="14.25" thickTop="1" thickBot="1" x14ac:dyDescent="0.25">
      <c r="A32" s="74" t="s">
        <v>170</v>
      </c>
      <c r="B32" s="62">
        <v>547413</v>
      </c>
      <c r="C32" s="174">
        <v>1229878</v>
      </c>
      <c r="D32" s="61">
        <f t="shared" si="0"/>
        <v>224.67095227917494</v>
      </c>
      <c r="F32" s="92"/>
    </row>
    <row r="33" spans="1:6" ht="14.25" thickTop="1" thickBot="1" x14ac:dyDescent="0.25">
      <c r="A33" s="74" t="s">
        <v>301</v>
      </c>
      <c r="B33" s="62">
        <v>236456</v>
      </c>
      <c r="C33" s="174">
        <v>195731</v>
      </c>
      <c r="D33" s="61">
        <f t="shared" si="0"/>
        <v>82.776922556416423</v>
      </c>
      <c r="F33" s="92"/>
    </row>
    <row r="34" spans="1:6" ht="14.25" thickTop="1" thickBot="1" x14ac:dyDescent="0.25">
      <c r="A34" s="75" t="s">
        <v>173</v>
      </c>
      <c r="B34" s="60">
        <f>B11+B27</f>
        <v>10983651</v>
      </c>
      <c r="C34" s="60">
        <f>C11+C27</f>
        <v>11558348</v>
      </c>
      <c r="D34" s="60">
        <f t="shared" si="0"/>
        <v>105.23229479887881</v>
      </c>
      <c r="F34" s="92"/>
    </row>
    <row r="35" spans="1:6" ht="14.25" thickTop="1" thickBot="1" x14ac:dyDescent="0.25">
      <c r="A35" s="35" t="s">
        <v>171</v>
      </c>
      <c r="B35" s="62">
        <v>533356</v>
      </c>
      <c r="C35" s="174">
        <v>536071</v>
      </c>
      <c r="D35" s="61">
        <f t="shared" si="0"/>
        <v>100.5090408657632</v>
      </c>
      <c r="F35" s="92"/>
    </row>
    <row r="36" spans="1:6" ht="14.25" thickTop="1" thickBot="1" x14ac:dyDescent="0.25">
      <c r="A36" s="66" t="s">
        <v>263</v>
      </c>
      <c r="B36" s="65"/>
      <c r="C36" s="65"/>
      <c r="D36" s="65"/>
      <c r="F36" s="92"/>
    </row>
    <row r="37" spans="1:6" ht="14.25" thickTop="1" thickBot="1" x14ac:dyDescent="0.25">
      <c r="A37" s="76" t="s">
        <v>264</v>
      </c>
      <c r="B37" s="60">
        <f>(SUM(B38:B41))</f>
        <v>9335762</v>
      </c>
      <c r="C37" s="60">
        <f>(SUM(C38:C41))</f>
        <v>9114439</v>
      </c>
      <c r="D37" s="60">
        <f t="shared" ref="D37:D57" si="1">IF(B37&lt;=0,0,C37/B37*100)</f>
        <v>97.629299033115885</v>
      </c>
      <c r="F37" s="92"/>
    </row>
    <row r="38" spans="1:6" ht="14.25" thickTop="1" thickBot="1" x14ac:dyDescent="0.25">
      <c r="A38" s="73" t="s">
        <v>298</v>
      </c>
      <c r="B38" s="62">
        <v>4755202</v>
      </c>
      <c r="C38" s="174">
        <v>4755136</v>
      </c>
      <c r="D38" s="61">
        <f t="shared" si="1"/>
        <v>99.998612046344192</v>
      </c>
      <c r="F38" s="92"/>
    </row>
    <row r="39" spans="1:6" ht="14.25" thickTop="1" thickBot="1" x14ac:dyDescent="0.25">
      <c r="A39" s="77" t="s">
        <v>176</v>
      </c>
      <c r="B39" s="62">
        <v>1811124</v>
      </c>
      <c r="C39" s="174">
        <v>2264722</v>
      </c>
      <c r="D39" s="61">
        <f t="shared" si="1"/>
        <v>125.04511010841885</v>
      </c>
      <c r="F39" s="92"/>
    </row>
    <row r="40" spans="1:6" ht="14.25" thickTop="1" thickBot="1" x14ac:dyDescent="0.25">
      <c r="A40" s="73" t="s">
        <v>128</v>
      </c>
      <c r="B40" s="62">
        <v>2769436</v>
      </c>
      <c r="C40" s="174">
        <v>2094581</v>
      </c>
      <c r="D40" s="61">
        <f t="shared" si="1"/>
        <v>75.63204204755047</v>
      </c>
      <c r="F40" s="92"/>
    </row>
    <row r="41" spans="1:6" ht="14.25" thickTop="1" thickBot="1" x14ac:dyDescent="0.25">
      <c r="A41" s="73" t="s">
        <v>177</v>
      </c>
      <c r="B41" s="62">
        <v>0</v>
      </c>
      <c r="C41" s="174">
        <v>0</v>
      </c>
      <c r="D41" s="61">
        <f t="shared" si="1"/>
        <v>0</v>
      </c>
      <c r="F41" s="92"/>
    </row>
    <row r="42" spans="1:6" ht="14.25" thickTop="1" thickBot="1" x14ac:dyDescent="0.25">
      <c r="A42" s="78" t="s">
        <v>184</v>
      </c>
      <c r="B42" s="60">
        <f>B43+B51</f>
        <v>1647889</v>
      </c>
      <c r="C42" s="60">
        <f>C43+C51</f>
        <v>2443909</v>
      </c>
      <c r="D42" s="60">
        <f t="shared" si="1"/>
        <v>148.30543804831515</v>
      </c>
      <c r="F42" s="92"/>
    </row>
    <row r="43" spans="1:6" ht="14.25" thickTop="1" thickBot="1" x14ac:dyDescent="0.25">
      <c r="A43" s="75" t="s">
        <v>178</v>
      </c>
      <c r="B43" s="60">
        <f>SUM(B44:B50)</f>
        <v>1644311</v>
      </c>
      <c r="C43" s="60">
        <f>SUM(C44:C50)</f>
        <v>2441776</v>
      </c>
      <c r="D43" s="60">
        <f t="shared" si="1"/>
        <v>148.49842882520397</v>
      </c>
      <c r="F43" s="92"/>
    </row>
    <row r="44" spans="1:6" ht="14.25" thickTop="1" thickBot="1" x14ac:dyDescent="0.25">
      <c r="A44" s="73" t="s">
        <v>179</v>
      </c>
      <c r="B44" s="62">
        <v>797988</v>
      </c>
      <c r="C44" s="174">
        <v>1317482</v>
      </c>
      <c r="D44" s="61">
        <f t="shared" si="1"/>
        <v>165.10047770141907</v>
      </c>
    </row>
    <row r="45" spans="1:6" ht="14.25" thickTop="1" thickBot="1" x14ac:dyDescent="0.25">
      <c r="A45" s="74" t="s">
        <v>266</v>
      </c>
      <c r="B45" s="62">
        <v>42</v>
      </c>
      <c r="C45" s="174">
        <v>0</v>
      </c>
      <c r="D45" s="61">
        <f t="shared" si="1"/>
        <v>0</v>
      </c>
    </row>
    <row r="46" spans="1:6" ht="14.25" thickTop="1" thickBot="1" x14ac:dyDescent="0.25">
      <c r="A46" s="74" t="s">
        <v>180</v>
      </c>
      <c r="B46" s="62">
        <v>0</v>
      </c>
      <c r="C46" s="174">
        <v>0</v>
      </c>
      <c r="D46" s="61">
        <f t="shared" si="1"/>
        <v>0</v>
      </c>
    </row>
    <row r="47" spans="1:6" ht="14.25" thickTop="1" thickBot="1" x14ac:dyDescent="0.25">
      <c r="A47" s="74" t="s">
        <v>181</v>
      </c>
      <c r="B47" s="62">
        <v>160572</v>
      </c>
      <c r="C47" s="174">
        <v>81080</v>
      </c>
      <c r="D47" s="61">
        <f t="shared" si="1"/>
        <v>50.494482226041903</v>
      </c>
    </row>
    <row r="48" spans="1:6" ht="14.25" thickTop="1" thickBot="1" x14ac:dyDescent="0.25">
      <c r="A48" s="74" t="s">
        <v>267</v>
      </c>
      <c r="B48" s="62">
        <v>579286</v>
      </c>
      <c r="C48" s="174">
        <v>938690</v>
      </c>
      <c r="D48" s="61">
        <f t="shared" si="1"/>
        <v>162.04258345618572</v>
      </c>
    </row>
    <row r="49" spans="1:4" ht="14.25" thickTop="1" thickBot="1" x14ac:dyDescent="0.25">
      <c r="A49" s="74" t="s">
        <v>302</v>
      </c>
      <c r="B49" s="62">
        <v>106423</v>
      </c>
      <c r="C49" s="174">
        <v>104524</v>
      </c>
      <c r="D49" s="61">
        <f t="shared" si="1"/>
        <v>98.215611287033823</v>
      </c>
    </row>
    <row r="50" spans="1:4" ht="27" thickTop="1" thickBot="1" x14ac:dyDescent="0.25">
      <c r="A50" s="74" t="s">
        <v>299</v>
      </c>
      <c r="B50" s="62">
        <v>0</v>
      </c>
      <c r="C50" s="174">
        <v>0</v>
      </c>
      <c r="D50" s="61">
        <f t="shared" si="1"/>
        <v>0</v>
      </c>
    </row>
    <row r="51" spans="1:4" ht="14.25" thickTop="1" thickBot="1" x14ac:dyDescent="0.25">
      <c r="A51" s="75" t="s">
        <v>182</v>
      </c>
      <c r="B51" s="60">
        <f>SUM(B52:B55)</f>
        <v>3578</v>
      </c>
      <c r="C51" s="60">
        <f>SUM(C52:C55)</f>
        <v>2133</v>
      </c>
      <c r="D51" s="60">
        <f t="shared" si="1"/>
        <v>59.614309670206822</v>
      </c>
    </row>
    <row r="52" spans="1:4" ht="17.25" customHeight="1" thickTop="1" thickBot="1" x14ac:dyDescent="0.25">
      <c r="A52" s="74" t="s">
        <v>319</v>
      </c>
      <c r="B52" s="62">
        <v>0</v>
      </c>
      <c r="C52" s="174">
        <v>0</v>
      </c>
      <c r="D52" s="61">
        <f t="shared" si="1"/>
        <v>0</v>
      </c>
    </row>
    <row r="53" spans="1:4" ht="15.75" customHeight="1" thickTop="1" thickBot="1" x14ac:dyDescent="0.25">
      <c r="A53" s="74" t="s">
        <v>183</v>
      </c>
      <c r="B53" s="62">
        <v>0</v>
      </c>
      <c r="C53" s="174">
        <v>0</v>
      </c>
      <c r="D53" s="61">
        <f t="shared" si="1"/>
        <v>0</v>
      </c>
    </row>
    <row r="54" spans="1:4" ht="14.25" thickTop="1" thickBot="1" x14ac:dyDescent="0.25">
      <c r="A54" s="74" t="s">
        <v>215</v>
      </c>
      <c r="B54" s="62">
        <v>3578</v>
      </c>
      <c r="C54" s="174">
        <v>2133</v>
      </c>
      <c r="D54" s="61">
        <f t="shared" si="1"/>
        <v>59.614309670206822</v>
      </c>
    </row>
    <row r="55" spans="1:4" ht="14.25" thickTop="1" thickBot="1" x14ac:dyDescent="0.25">
      <c r="A55" s="74" t="s">
        <v>300</v>
      </c>
      <c r="B55" s="62">
        <v>0</v>
      </c>
      <c r="C55" s="174"/>
      <c r="D55" s="61">
        <f t="shared" si="1"/>
        <v>0</v>
      </c>
    </row>
    <row r="56" spans="1:4" ht="14.25" thickTop="1" thickBot="1" x14ac:dyDescent="0.25">
      <c r="A56" s="72" t="s">
        <v>265</v>
      </c>
      <c r="B56" s="60">
        <f>B37+B43+B51</f>
        <v>10983651</v>
      </c>
      <c r="C56" s="60">
        <f>C37+C43+C51</f>
        <v>11558348</v>
      </c>
      <c r="D56" s="60">
        <f t="shared" si="1"/>
        <v>105.23229479887881</v>
      </c>
    </row>
    <row r="57" spans="1:4" ht="14.25" thickTop="1" thickBot="1" x14ac:dyDescent="0.25">
      <c r="A57" s="35" t="s">
        <v>185</v>
      </c>
      <c r="B57" s="62">
        <v>533356</v>
      </c>
      <c r="C57" s="174">
        <v>536071</v>
      </c>
      <c r="D57" s="61">
        <f t="shared" si="1"/>
        <v>100.5090408657632</v>
      </c>
    </row>
    <row r="58" spans="1:4" ht="13.5" thickTop="1" x14ac:dyDescent="0.2">
      <c r="A58" s="88"/>
      <c r="B58" s="88"/>
      <c r="C58" s="88"/>
      <c r="D58" s="88"/>
    </row>
    <row r="59" spans="1:4" x14ac:dyDescent="0.2">
      <c r="A59" s="88"/>
      <c r="B59" s="88"/>
      <c r="C59" s="88"/>
      <c r="D59" s="88"/>
    </row>
    <row r="60" spans="1:4" x14ac:dyDescent="0.2">
      <c r="A60" s="88"/>
      <c r="B60" s="88"/>
      <c r="C60" s="88"/>
      <c r="D60" s="88"/>
    </row>
    <row r="61" spans="1:4" x14ac:dyDescent="0.2">
      <c r="A61" s="88"/>
      <c r="B61" s="88"/>
      <c r="C61" s="88"/>
      <c r="D61" s="88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zoomScale="70" zoomScaleNormal="70" workbookViewId="0">
      <selection activeCell="C1" sqref="C1:E1"/>
    </sheetView>
  </sheetViews>
  <sheetFormatPr defaultColWidth="9.140625" defaultRowHeight="12.75" x14ac:dyDescent="0.2"/>
  <cols>
    <col min="1" max="1" width="4.5703125" style="85" customWidth="1"/>
    <col min="2" max="2" width="61.7109375" style="85" customWidth="1"/>
    <col min="3" max="4" width="14.85546875" style="85" customWidth="1"/>
    <col min="5" max="5" width="9.5703125" style="85" bestFit="1" customWidth="1"/>
    <col min="6" max="16384" width="9.140625" style="85"/>
  </cols>
  <sheetData>
    <row r="1" spans="1:7" ht="14.25" customHeight="1" x14ac:dyDescent="0.2">
      <c r="A1" s="88"/>
      <c r="B1" s="93" t="s">
        <v>305</v>
      </c>
      <c r="C1" s="210" t="str">
        <f>'ФИ-Почетна'!$C$18</f>
        <v>Макпетрол АД Скопје</v>
      </c>
      <c r="D1" s="210"/>
      <c r="E1" s="210"/>
    </row>
    <row r="2" spans="1:7" ht="12.75" customHeight="1" x14ac:dyDescent="0.2">
      <c r="A2" s="88"/>
      <c r="B2" s="93" t="s">
        <v>313</v>
      </c>
      <c r="C2" s="52" t="str">
        <f>'ФИ-Почетна'!$C$22</f>
        <v>01.01 - 30.06</v>
      </c>
      <c r="D2" s="54"/>
      <c r="E2" s="94"/>
    </row>
    <row r="3" spans="1:7" ht="14.25" customHeight="1" x14ac:dyDescent="0.2">
      <c r="A3" s="88"/>
      <c r="B3" s="86" t="s">
        <v>310</v>
      </c>
      <c r="C3" s="58">
        <f>'ФИ-Почетна'!C23</f>
        <v>2025</v>
      </c>
      <c r="D3" s="57"/>
      <c r="E3" s="88"/>
    </row>
    <row r="4" spans="1:7" x14ac:dyDescent="0.2">
      <c r="A4" s="88"/>
      <c r="B4" s="86" t="s">
        <v>314</v>
      </c>
      <c r="C4" s="58" t="str">
        <f>'ФИ-Почетна'!$C$20</f>
        <v>да</v>
      </c>
      <c r="D4" s="57"/>
      <c r="E4" s="88"/>
    </row>
    <row r="5" spans="1:7" x14ac:dyDescent="0.2">
      <c r="A5" s="88"/>
      <c r="B5" s="86"/>
      <c r="C5" s="58"/>
      <c r="D5" s="57"/>
      <c r="E5" s="88"/>
    </row>
    <row r="6" spans="1:7" ht="21.75" customHeight="1" x14ac:dyDescent="0.2">
      <c r="A6" s="88"/>
      <c r="B6" s="216" t="s">
        <v>19</v>
      </c>
      <c r="C6" s="216"/>
      <c r="D6" s="216"/>
      <c r="E6" s="95"/>
    </row>
    <row r="7" spans="1:7" ht="12.75" customHeight="1" x14ac:dyDescent="0.2">
      <c r="A7" s="88"/>
      <c r="B7" s="211" t="s">
        <v>372</v>
      </c>
      <c r="C7" s="211"/>
      <c r="D7" s="211"/>
      <c r="E7" s="95"/>
    </row>
    <row r="8" spans="1:7" ht="13.5" thickBot="1" x14ac:dyDescent="0.25">
      <c r="A8" s="88"/>
      <c r="B8" s="88"/>
      <c r="C8" s="212" t="s">
        <v>24</v>
      </c>
      <c r="D8" s="212"/>
      <c r="E8" s="212"/>
    </row>
    <row r="9" spans="1:7" ht="30" customHeight="1" thickTop="1" thickBot="1" x14ac:dyDescent="0.25">
      <c r="A9" s="214" t="s">
        <v>23</v>
      </c>
      <c r="B9" s="215" t="s">
        <v>22</v>
      </c>
      <c r="C9" s="96" t="s">
        <v>20</v>
      </c>
      <c r="D9" s="96" t="s">
        <v>36</v>
      </c>
      <c r="E9" s="96" t="s">
        <v>21</v>
      </c>
      <c r="G9" s="97"/>
    </row>
    <row r="10" spans="1:7" ht="65.25" customHeight="1" thickTop="1" thickBot="1" x14ac:dyDescent="0.25">
      <c r="A10" s="214"/>
      <c r="B10" s="215"/>
      <c r="C10" s="96" t="s">
        <v>220</v>
      </c>
      <c r="D10" s="96" t="s">
        <v>220</v>
      </c>
      <c r="E10" s="96" t="s">
        <v>221</v>
      </c>
      <c r="G10" s="97"/>
    </row>
    <row r="11" spans="1:7" ht="14.25" thickTop="1" thickBot="1" x14ac:dyDescent="0.25">
      <c r="A11" s="59">
        <v>1</v>
      </c>
      <c r="B11" s="98" t="s">
        <v>244</v>
      </c>
      <c r="C11" s="60">
        <f>C12+C18+C19</f>
        <v>14361883</v>
      </c>
      <c r="D11" s="60">
        <f>D12+D18+D19</f>
        <v>14377983</v>
      </c>
      <c r="E11" s="60">
        <f>IF(C11&lt;=0,0,D11/C11*100)</f>
        <v>100.11210229187914</v>
      </c>
      <c r="G11" s="92"/>
    </row>
    <row r="12" spans="1:7" ht="14.25" thickTop="1" thickBot="1" x14ac:dyDescent="0.25">
      <c r="A12" s="59">
        <v>2</v>
      </c>
      <c r="B12" s="80" t="s">
        <v>0</v>
      </c>
      <c r="C12" s="61">
        <f>SUM(C13:C14)</f>
        <v>14302032</v>
      </c>
      <c r="D12" s="61">
        <f>SUM(D13:D14)</f>
        <v>14311739</v>
      </c>
      <c r="E12" s="61">
        <f t="shared" ref="E12:E49" si="0">IF(C12&lt;=0,0,D12/C12*100)</f>
        <v>100.06787147448699</v>
      </c>
      <c r="G12" s="92"/>
    </row>
    <row r="13" spans="1:7" ht="14.25" thickTop="1" thickBot="1" x14ac:dyDescent="0.25">
      <c r="A13" s="59" t="s">
        <v>245</v>
      </c>
      <c r="B13" s="80" t="s">
        <v>12</v>
      </c>
      <c r="C13" s="174">
        <v>14123880</v>
      </c>
      <c r="D13" s="174">
        <v>14082233</v>
      </c>
      <c r="E13" s="61">
        <f>IF(C13&lt;=0,0,D13/C13*100)</f>
        <v>99.705130601506099</v>
      </c>
      <c r="G13" s="92"/>
    </row>
    <row r="14" spans="1:7" ht="14.25" thickTop="1" thickBot="1" x14ac:dyDescent="0.25">
      <c r="A14" s="59" t="s">
        <v>246</v>
      </c>
      <c r="B14" s="80" t="s">
        <v>13</v>
      </c>
      <c r="C14" s="174">
        <v>178152</v>
      </c>
      <c r="D14" s="174">
        <v>229506</v>
      </c>
      <c r="E14" s="61">
        <f>IF(C14&lt;=0,0,D14/C14*100)</f>
        <v>128.82594638286406</v>
      </c>
      <c r="G14" s="92"/>
    </row>
    <row r="15" spans="1:7" ht="14.25" thickTop="1" thickBot="1" x14ac:dyDescent="0.25">
      <c r="A15" s="59">
        <v>3</v>
      </c>
      <c r="B15" s="80" t="s">
        <v>11</v>
      </c>
      <c r="C15" s="63" t="s">
        <v>271</v>
      </c>
      <c r="D15" s="63" t="s">
        <v>271</v>
      </c>
      <c r="E15" s="63" t="s">
        <v>315</v>
      </c>
      <c r="G15" s="92"/>
    </row>
    <row r="16" spans="1:7" ht="27" thickTop="1" thickBot="1" x14ac:dyDescent="0.25">
      <c r="A16" s="59">
        <v>4</v>
      </c>
      <c r="B16" s="80" t="s">
        <v>268</v>
      </c>
      <c r="C16" s="62">
        <v>78318</v>
      </c>
      <c r="D16" s="62">
        <v>68974</v>
      </c>
      <c r="E16" s="61">
        <f t="shared" si="0"/>
        <v>88.069153962052155</v>
      </c>
      <c r="G16" s="92"/>
    </row>
    <row r="17" spans="1:7" ht="27" thickTop="1" thickBot="1" x14ac:dyDescent="0.25">
      <c r="A17" s="59">
        <v>5</v>
      </c>
      <c r="B17" s="80" t="s">
        <v>269</v>
      </c>
      <c r="C17" s="62">
        <v>74129</v>
      </c>
      <c r="D17" s="62">
        <v>64935</v>
      </c>
      <c r="E17" s="61">
        <f t="shared" si="0"/>
        <v>87.597296604567703</v>
      </c>
      <c r="G17" s="92"/>
    </row>
    <row r="18" spans="1:7" ht="14.25" thickTop="1" thickBot="1" x14ac:dyDescent="0.25">
      <c r="A18" s="59">
        <v>6</v>
      </c>
      <c r="B18" s="80" t="s">
        <v>270</v>
      </c>
      <c r="C18" s="62">
        <v>0</v>
      </c>
      <c r="D18" s="62">
        <v>0</v>
      </c>
      <c r="E18" s="61">
        <f t="shared" si="0"/>
        <v>0</v>
      </c>
      <c r="G18" s="92"/>
    </row>
    <row r="19" spans="1:7" ht="14.25" thickTop="1" thickBot="1" x14ac:dyDescent="0.25">
      <c r="A19" s="59">
        <v>7</v>
      </c>
      <c r="B19" s="81" t="s">
        <v>1</v>
      </c>
      <c r="C19" s="62">
        <v>59851</v>
      </c>
      <c r="D19" s="62">
        <v>66244</v>
      </c>
      <c r="E19" s="61">
        <f t="shared" si="0"/>
        <v>110.68152578904279</v>
      </c>
      <c r="G19" s="92"/>
    </row>
    <row r="20" spans="1:7" ht="14.25" thickTop="1" thickBot="1" x14ac:dyDescent="0.25">
      <c r="A20" s="59">
        <v>8</v>
      </c>
      <c r="B20" s="82" t="s">
        <v>247</v>
      </c>
      <c r="C20" s="60">
        <f>SUM(C21:C31)</f>
        <v>13948290</v>
      </c>
      <c r="D20" s="60">
        <f>SUM(D21:D31)</f>
        <v>14011302</v>
      </c>
      <c r="E20" s="60">
        <f t="shared" si="0"/>
        <v>100.45175430106485</v>
      </c>
      <c r="G20" s="92"/>
    </row>
    <row r="21" spans="1:7" ht="14.25" thickTop="1" thickBot="1" x14ac:dyDescent="0.25">
      <c r="A21" s="59">
        <v>9</v>
      </c>
      <c r="B21" s="81" t="s">
        <v>248</v>
      </c>
      <c r="C21" s="174">
        <v>12315458</v>
      </c>
      <c r="D21" s="174">
        <v>12231010</v>
      </c>
      <c r="E21" s="61">
        <f t="shared" si="0"/>
        <v>99.314292655620278</v>
      </c>
      <c r="G21" s="92"/>
    </row>
    <row r="22" spans="1:7" ht="14.25" thickTop="1" thickBot="1" x14ac:dyDescent="0.25">
      <c r="A22" s="59">
        <v>10</v>
      </c>
      <c r="B22" s="81" t="s">
        <v>272</v>
      </c>
      <c r="C22" s="174">
        <v>114788</v>
      </c>
      <c r="D22" s="174">
        <v>123431</v>
      </c>
      <c r="E22" s="61">
        <f t="shared" si="0"/>
        <v>107.52953270376695</v>
      </c>
      <c r="G22" s="92"/>
    </row>
    <row r="23" spans="1:7" ht="27" thickTop="1" thickBot="1" x14ac:dyDescent="0.25">
      <c r="A23" s="59">
        <v>11</v>
      </c>
      <c r="B23" s="81" t="s">
        <v>273</v>
      </c>
      <c r="C23" s="174">
        <v>0</v>
      </c>
      <c r="D23" s="174">
        <v>7</v>
      </c>
      <c r="E23" s="61">
        <f t="shared" si="0"/>
        <v>0</v>
      </c>
      <c r="G23" s="92"/>
    </row>
    <row r="24" spans="1:7" ht="14.25" thickTop="1" thickBot="1" x14ac:dyDescent="0.25">
      <c r="A24" s="59">
        <v>12</v>
      </c>
      <c r="B24" s="81" t="s">
        <v>274</v>
      </c>
      <c r="C24" s="174">
        <v>340312</v>
      </c>
      <c r="D24" s="174">
        <v>380143</v>
      </c>
      <c r="E24" s="61">
        <f t="shared" si="0"/>
        <v>111.70425962058346</v>
      </c>
      <c r="G24" s="92"/>
    </row>
    <row r="25" spans="1:7" ht="14.25" thickTop="1" thickBot="1" x14ac:dyDescent="0.25">
      <c r="A25" s="59">
        <v>13</v>
      </c>
      <c r="B25" s="81" t="s">
        <v>275</v>
      </c>
      <c r="C25" s="174">
        <v>125768</v>
      </c>
      <c r="D25" s="174">
        <v>130862</v>
      </c>
      <c r="E25" s="61">
        <f t="shared" si="0"/>
        <v>104.05031486546656</v>
      </c>
      <c r="G25" s="92"/>
    </row>
    <row r="26" spans="1:7" ht="14.25" thickTop="1" thickBot="1" x14ac:dyDescent="0.25">
      <c r="A26" s="59">
        <v>14</v>
      </c>
      <c r="B26" s="81" t="s">
        <v>2</v>
      </c>
      <c r="C26" s="174">
        <v>891129</v>
      </c>
      <c r="D26" s="174">
        <v>950609</v>
      </c>
      <c r="E26" s="61">
        <f t="shared" si="0"/>
        <v>106.67467897464901</v>
      </c>
      <c r="G26" s="92"/>
    </row>
    <row r="27" spans="1:7" ht="14.25" thickTop="1" thickBot="1" x14ac:dyDescent="0.25">
      <c r="A27" s="59">
        <v>15</v>
      </c>
      <c r="B27" s="80" t="s">
        <v>276</v>
      </c>
      <c r="C27" s="174">
        <v>139881</v>
      </c>
      <c r="D27" s="174">
        <v>143864</v>
      </c>
      <c r="E27" s="61">
        <f t="shared" si="0"/>
        <v>102.84742030726117</v>
      </c>
      <c r="G27" s="92"/>
    </row>
    <row r="28" spans="1:7" ht="27" thickTop="1" thickBot="1" x14ac:dyDescent="0.25">
      <c r="A28" s="59">
        <v>16</v>
      </c>
      <c r="B28" s="81" t="s">
        <v>277</v>
      </c>
      <c r="C28" s="174">
        <v>0</v>
      </c>
      <c r="D28" s="174">
        <v>0</v>
      </c>
      <c r="E28" s="61">
        <f t="shared" si="0"/>
        <v>0</v>
      </c>
      <c r="G28" s="92"/>
    </row>
    <row r="29" spans="1:7" ht="14.25" thickTop="1" thickBot="1" x14ac:dyDescent="0.25">
      <c r="A29" s="59">
        <v>17</v>
      </c>
      <c r="B29" s="80" t="s">
        <v>278</v>
      </c>
      <c r="C29" s="174">
        <v>90</v>
      </c>
      <c r="D29" s="174">
        <v>13</v>
      </c>
      <c r="E29" s="61">
        <f t="shared" si="0"/>
        <v>14.444444444444443</v>
      </c>
      <c r="G29" s="92"/>
    </row>
    <row r="30" spans="1:7" ht="14.25" thickTop="1" thickBot="1" x14ac:dyDescent="0.25">
      <c r="A30" s="59">
        <v>18</v>
      </c>
      <c r="B30" s="81" t="s">
        <v>249</v>
      </c>
      <c r="C30" s="174">
        <v>0</v>
      </c>
      <c r="D30" s="174">
        <v>0</v>
      </c>
      <c r="E30" s="61">
        <f t="shared" si="0"/>
        <v>0</v>
      </c>
      <c r="G30" s="92"/>
    </row>
    <row r="31" spans="1:7" ht="14.25" thickTop="1" thickBot="1" x14ac:dyDescent="0.25">
      <c r="A31" s="59">
        <v>19</v>
      </c>
      <c r="B31" s="80" t="s">
        <v>279</v>
      </c>
      <c r="C31" s="174">
        <v>20864</v>
      </c>
      <c r="D31" s="174">
        <v>51363</v>
      </c>
      <c r="E31" s="61">
        <f t="shared" si="0"/>
        <v>246.18002300613497</v>
      </c>
      <c r="G31" s="92"/>
    </row>
    <row r="32" spans="1:7" ht="14.25" thickTop="1" thickBot="1" x14ac:dyDescent="0.25">
      <c r="A32" s="59">
        <v>20</v>
      </c>
      <c r="B32" s="82" t="s">
        <v>234</v>
      </c>
      <c r="C32" s="64">
        <f>C11-C20-C16+C17</f>
        <v>409404</v>
      </c>
      <c r="D32" s="64">
        <f>D11-D20-D16+D17</f>
        <v>362642</v>
      </c>
      <c r="E32" s="64">
        <f t="shared" si="0"/>
        <v>88.578030502877354</v>
      </c>
      <c r="G32" s="92"/>
    </row>
    <row r="33" spans="1:7" ht="14.25" thickTop="1" thickBot="1" x14ac:dyDescent="0.25">
      <c r="A33" s="59">
        <v>21</v>
      </c>
      <c r="B33" s="83" t="s">
        <v>3</v>
      </c>
      <c r="C33" s="64">
        <f>C34+C35+C36</f>
        <v>73150</v>
      </c>
      <c r="D33" s="64">
        <f>D34+D35+D36</f>
        <v>122392</v>
      </c>
      <c r="E33" s="60">
        <f t="shared" si="0"/>
        <v>167.31647300068352</v>
      </c>
      <c r="G33" s="92"/>
    </row>
    <row r="34" spans="1:7" ht="14.25" thickTop="1" thickBot="1" x14ac:dyDescent="0.25">
      <c r="A34" s="59" t="s">
        <v>287</v>
      </c>
      <c r="B34" s="80" t="s">
        <v>250</v>
      </c>
      <c r="C34" s="174">
        <v>72751</v>
      </c>
      <c r="D34" s="174">
        <v>122315</v>
      </c>
      <c r="E34" s="61">
        <f t="shared" si="0"/>
        <v>168.12827315088452</v>
      </c>
      <c r="G34" s="92"/>
    </row>
    <row r="35" spans="1:7" ht="14.25" thickTop="1" thickBot="1" x14ac:dyDescent="0.25">
      <c r="A35" s="59" t="s">
        <v>288</v>
      </c>
      <c r="B35" s="80" t="s">
        <v>251</v>
      </c>
      <c r="C35" s="174">
        <v>399</v>
      </c>
      <c r="D35" s="174">
        <v>77</v>
      </c>
      <c r="E35" s="61">
        <f t="shared" si="0"/>
        <v>19.298245614035086</v>
      </c>
      <c r="G35" s="92"/>
    </row>
    <row r="36" spans="1:7" ht="14.25" thickTop="1" thickBot="1" x14ac:dyDescent="0.25">
      <c r="A36" s="59" t="s">
        <v>289</v>
      </c>
      <c r="B36" s="80" t="s">
        <v>280</v>
      </c>
      <c r="C36" s="174">
        <v>0</v>
      </c>
      <c r="D36" s="174">
        <v>0</v>
      </c>
      <c r="E36" s="61">
        <f t="shared" si="0"/>
        <v>0</v>
      </c>
      <c r="G36" s="92"/>
    </row>
    <row r="37" spans="1:7" ht="14.25" thickTop="1" thickBot="1" x14ac:dyDescent="0.25">
      <c r="A37" s="59">
        <v>22</v>
      </c>
      <c r="B37" s="83" t="s">
        <v>4</v>
      </c>
      <c r="C37" s="60">
        <f>C38+C39+C40</f>
        <v>45170</v>
      </c>
      <c r="D37" s="60">
        <f>D38+D39+D40</f>
        <v>40317</v>
      </c>
      <c r="E37" s="60">
        <f t="shared" si="0"/>
        <v>89.256143458047376</v>
      </c>
      <c r="G37" s="92"/>
    </row>
    <row r="38" spans="1:7" ht="14.25" thickTop="1" thickBot="1" x14ac:dyDescent="0.25">
      <c r="A38" s="59" t="s">
        <v>290</v>
      </c>
      <c r="B38" s="80" t="s">
        <v>252</v>
      </c>
      <c r="C38" s="174">
        <v>1484</v>
      </c>
      <c r="D38" s="174">
        <v>4403</v>
      </c>
      <c r="E38" s="61">
        <f t="shared" si="0"/>
        <v>296.69811320754718</v>
      </c>
      <c r="G38" s="92"/>
    </row>
    <row r="39" spans="1:7" ht="14.25" thickTop="1" thickBot="1" x14ac:dyDescent="0.25">
      <c r="A39" s="59" t="s">
        <v>291</v>
      </c>
      <c r="B39" s="80" t="s">
        <v>253</v>
      </c>
      <c r="C39" s="174">
        <v>57</v>
      </c>
      <c r="D39" s="174">
        <v>75</v>
      </c>
      <c r="E39" s="61">
        <f t="shared" si="0"/>
        <v>131.57894736842107</v>
      </c>
      <c r="G39" s="92"/>
    </row>
    <row r="40" spans="1:7" ht="14.25" thickTop="1" thickBot="1" x14ac:dyDescent="0.25">
      <c r="A40" s="59" t="s">
        <v>292</v>
      </c>
      <c r="B40" s="80" t="s">
        <v>281</v>
      </c>
      <c r="C40" s="174">
        <v>43629</v>
      </c>
      <c r="D40" s="174">
        <v>35839</v>
      </c>
      <c r="E40" s="61">
        <f t="shared" si="0"/>
        <v>82.144903619152402</v>
      </c>
      <c r="G40" s="92"/>
    </row>
    <row r="41" spans="1:7" ht="14.25" thickTop="1" thickBot="1" x14ac:dyDescent="0.25">
      <c r="A41" s="59">
        <v>23</v>
      </c>
      <c r="B41" s="82" t="s">
        <v>283</v>
      </c>
      <c r="C41" s="60">
        <f>C32+C33-C37</f>
        <v>437384</v>
      </c>
      <c r="D41" s="60">
        <f>D32+D33-D37</f>
        <v>444717</v>
      </c>
      <c r="E41" s="60">
        <f t="shared" si="0"/>
        <v>101.67655881330822</v>
      </c>
      <c r="G41" s="92"/>
    </row>
    <row r="42" spans="1:7" ht="14.25" thickTop="1" thickBot="1" x14ac:dyDescent="0.25">
      <c r="A42" s="59">
        <v>24</v>
      </c>
      <c r="B42" s="80" t="s">
        <v>282</v>
      </c>
      <c r="C42" s="62">
        <v>0</v>
      </c>
      <c r="D42" s="62">
        <v>0</v>
      </c>
      <c r="E42" s="61">
        <f t="shared" si="0"/>
        <v>0</v>
      </c>
      <c r="G42" s="92"/>
    </row>
    <row r="43" spans="1:7" ht="14.25" thickTop="1" thickBot="1" x14ac:dyDescent="0.25">
      <c r="A43" s="59">
        <v>25</v>
      </c>
      <c r="B43" s="82" t="s">
        <v>15</v>
      </c>
      <c r="C43" s="60">
        <f>C41+C42</f>
        <v>437384</v>
      </c>
      <c r="D43" s="60">
        <f>D41+D42</f>
        <v>444717</v>
      </c>
      <c r="E43" s="60">
        <f t="shared" si="0"/>
        <v>101.67655881330822</v>
      </c>
    </row>
    <row r="44" spans="1:7" ht="14.25" thickTop="1" thickBot="1" x14ac:dyDescent="0.25">
      <c r="A44" s="59">
        <v>26</v>
      </c>
      <c r="B44" s="81" t="s">
        <v>5</v>
      </c>
      <c r="C44" s="62">
        <v>47485</v>
      </c>
      <c r="D44" s="62">
        <v>49526</v>
      </c>
      <c r="E44" s="61">
        <f t="shared" si="0"/>
        <v>104.2981994313994</v>
      </c>
    </row>
    <row r="45" spans="1:7" ht="14.25" thickTop="1" thickBot="1" x14ac:dyDescent="0.25">
      <c r="A45" s="59">
        <v>27</v>
      </c>
      <c r="B45" s="82" t="s">
        <v>18</v>
      </c>
      <c r="C45" s="60">
        <f>C43-C44</f>
        <v>389899</v>
      </c>
      <c r="D45" s="60">
        <f>D43-D44</f>
        <v>395191</v>
      </c>
      <c r="E45" s="60">
        <f t="shared" si="0"/>
        <v>101.35727457623641</v>
      </c>
    </row>
    <row r="46" spans="1:7" ht="14.25" thickTop="1" thickBot="1" x14ac:dyDescent="0.25">
      <c r="A46" s="59">
        <v>28</v>
      </c>
      <c r="B46" s="83" t="s">
        <v>6</v>
      </c>
      <c r="C46" s="62">
        <v>0</v>
      </c>
      <c r="D46" s="62">
        <v>0</v>
      </c>
      <c r="E46" s="61">
        <f t="shared" si="0"/>
        <v>0</v>
      </c>
    </row>
    <row r="47" spans="1:7" ht="27" thickTop="1" thickBot="1" x14ac:dyDescent="0.25">
      <c r="A47" s="59">
        <v>29</v>
      </c>
      <c r="B47" s="82" t="s">
        <v>284</v>
      </c>
      <c r="C47" s="60">
        <f>C45-C46</f>
        <v>389899</v>
      </c>
      <c r="D47" s="60">
        <f>D45-D46</f>
        <v>395191</v>
      </c>
      <c r="E47" s="60">
        <f t="shared" si="0"/>
        <v>101.35727457623641</v>
      </c>
    </row>
    <row r="48" spans="1:7" ht="14.25" thickTop="1" thickBot="1" x14ac:dyDescent="0.25">
      <c r="A48" s="59">
        <v>30</v>
      </c>
      <c r="B48" s="80" t="s">
        <v>285</v>
      </c>
      <c r="C48" s="62">
        <v>495000</v>
      </c>
      <c r="D48" s="62">
        <v>-66</v>
      </c>
      <c r="E48" s="61">
        <f t="shared" si="0"/>
        <v>-1.3333333333333334E-2</v>
      </c>
    </row>
    <row r="49" spans="1:5" ht="14.25" thickTop="1" thickBot="1" x14ac:dyDescent="0.25">
      <c r="A49" s="59">
        <v>31</v>
      </c>
      <c r="B49" s="82" t="s">
        <v>286</v>
      </c>
      <c r="C49" s="60">
        <f>C45+C48</f>
        <v>884899</v>
      </c>
      <c r="D49" s="60">
        <f>D45+D48</f>
        <v>395125</v>
      </c>
      <c r="E49" s="60">
        <f t="shared" si="0"/>
        <v>44.651988532024561</v>
      </c>
    </row>
    <row r="50" spans="1:5" ht="13.5" thickTop="1" x14ac:dyDescent="0.2">
      <c r="A50" s="88"/>
      <c r="B50" s="88"/>
      <c r="C50" s="88"/>
      <c r="D50" s="88"/>
      <c r="E50" s="88"/>
    </row>
    <row r="51" spans="1:5" x14ac:dyDescent="0.2">
      <c r="A51" s="88"/>
      <c r="B51" s="88"/>
      <c r="C51" s="88"/>
      <c r="D51" s="88"/>
      <c r="E51" s="88"/>
    </row>
    <row r="52" spans="1:5" x14ac:dyDescent="0.2">
      <c r="A52" s="88"/>
      <c r="B52" s="88"/>
      <c r="C52" s="88"/>
      <c r="D52" s="88"/>
      <c r="E52" s="88"/>
    </row>
    <row r="53" spans="1:5" x14ac:dyDescent="0.2">
      <c r="A53" s="88"/>
      <c r="B53" s="88"/>
      <c r="C53" s="88"/>
      <c r="D53" s="88"/>
      <c r="E53" s="88"/>
    </row>
    <row r="54" spans="1:5" x14ac:dyDescent="0.2">
      <c r="A54" s="88"/>
      <c r="B54" s="88"/>
      <c r="C54" s="88"/>
      <c r="D54" s="88"/>
      <c r="E54" s="88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59"/>
  <sheetViews>
    <sheetView zoomScale="70" zoomScaleNormal="70" workbookViewId="0">
      <selection activeCell="B1" sqref="B1:D1"/>
    </sheetView>
  </sheetViews>
  <sheetFormatPr defaultColWidth="9.140625"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 x14ac:dyDescent="0.2">
      <c r="A1" s="51" t="s">
        <v>305</v>
      </c>
      <c r="B1" s="210" t="str">
        <f>'ФИ-Почетна'!$C$18</f>
        <v>Макпетрол АД Скопје</v>
      </c>
      <c r="C1" s="210"/>
      <c r="D1" s="210"/>
    </row>
    <row r="2" spans="1:9" x14ac:dyDescent="0.2">
      <c r="A2" s="51" t="s">
        <v>313</v>
      </c>
      <c r="B2" s="52" t="str">
        <f>'ФИ-Почетна'!$C$22</f>
        <v>01.01 - 30.06</v>
      </c>
      <c r="C2" s="53"/>
      <c r="D2" s="54"/>
      <c r="E2" s="6"/>
      <c r="F2" s="6"/>
      <c r="G2" s="6"/>
    </row>
    <row r="3" spans="1:9" ht="12.75" customHeight="1" x14ac:dyDescent="0.2">
      <c r="A3" s="55" t="s">
        <v>310</v>
      </c>
      <c r="B3" s="56">
        <f>'ФИ-Почетна'!C23</f>
        <v>2025</v>
      </c>
      <c r="C3" s="53"/>
      <c r="D3" s="57"/>
      <c r="E3" s="7"/>
      <c r="F3" s="7"/>
    </row>
    <row r="4" spans="1:9" ht="14.25" customHeight="1" x14ac:dyDescent="0.2">
      <c r="A4" s="55" t="s">
        <v>314</v>
      </c>
      <c r="B4" s="58" t="str">
        <f>'ФИ-Почетна'!$C$20</f>
        <v>да</v>
      </c>
      <c r="C4" s="57"/>
      <c r="D4" s="57"/>
    </row>
    <row r="5" spans="1:9" ht="18.75" customHeight="1" x14ac:dyDescent="0.25">
      <c r="A5" s="218" t="s">
        <v>111</v>
      </c>
      <c r="B5" s="218"/>
      <c r="C5" s="218"/>
      <c r="D5" s="2"/>
    </row>
    <row r="6" spans="1:9" ht="14.25" customHeight="1" x14ac:dyDescent="0.2">
      <c r="A6" s="2"/>
      <c r="B6" s="2"/>
      <c r="C6" s="2"/>
      <c r="D6" s="2"/>
    </row>
    <row r="7" spans="1:9" ht="14.25" customHeight="1" thickBot="1" x14ac:dyDescent="0.25">
      <c r="A7" s="2"/>
      <c r="B7" s="25"/>
      <c r="C7" s="217" t="s">
        <v>24</v>
      </c>
      <c r="D7" s="217"/>
      <c r="E7" s="8"/>
    </row>
    <row r="8" spans="1:9" s="9" customFormat="1" ht="41.25" customHeight="1" thickTop="1" thickBot="1" x14ac:dyDescent="0.25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 x14ac:dyDescent="0.25">
      <c r="A9" s="31" t="s">
        <v>65</v>
      </c>
      <c r="B9" s="32">
        <f>B10+SUM(B12:B28)</f>
        <v>392010</v>
      </c>
      <c r="C9" s="32">
        <f>C10+SUM(C12:C28)</f>
        <v>682223</v>
      </c>
      <c r="D9" s="32">
        <f>IF(B9&lt;=0,0,C9/B9*100)</f>
        <v>174.03203999897963</v>
      </c>
    </row>
    <row r="10" spans="1:9" ht="15.75" customHeight="1" thickTop="1" thickBot="1" x14ac:dyDescent="0.25">
      <c r="A10" s="4" t="s">
        <v>47</v>
      </c>
      <c r="B10" s="170">
        <v>389899</v>
      </c>
      <c r="C10" s="170">
        <v>395191</v>
      </c>
      <c r="D10" s="99">
        <f>IF(B10&lt;=0,0,C10/B10*100)</f>
        <v>101.35727457623641</v>
      </c>
      <c r="G10" s="10"/>
      <c r="H10" s="10"/>
      <c r="I10" s="10"/>
    </row>
    <row r="11" spans="1:9" ht="15.75" customHeight="1" thickTop="1" thickBot="1" x14ac:dyDescent="0.25">
      <c r="A11" s="100" t="s">
        <v>61</v>
      </c>
      <c r="B11" s="26"/>
      <c r="C11" s="26"/>
      <c r="D11" s="99"/>
      <c r="G11" s="10"/>
      <c r="H11" s="10"/>
      <c r="I11" s="10"/>
    </row>
    <row r="12" spans="1:9" ht="15.75" customHeight="1" thickTop="1" thickBot="1" x14ac:dyDescent="0.25">
      <c r="A12" s="27" t="s">
        <v>31</v>
      </c>
      <c r="B12" s="170">
        <v>139881</v>
      </c>
      <c r="C12" s="170">
        <v>143864</v>
      </c>
      <c r="D12" s="99">
        <f t="shared" ref="D12:D28" si="0">IF(B12&lt;=0,0,C12/B12*100)</f>
        <v>102.84742030726117</v>
      </c>
      <c r="G12" s="10"/>
      <c r="H12" s="10"/>
      <c r="I12" s="10"/>
    </row>
    <row r="13" spans="1:9" ht="15.75" customHeight="1" thickTop="1" thickBot="1" x14ac:dyDescent="0.25">
      <c r="A13" s="27" t="s">
        <v>68</v>
      </c>
      <c r="B13" s="170">
        <v>0</v>
      </c>
      <c r="C13" s="170"/>
      <c r="D13" s="99">
        <f t="shared" si="0"/>
        <v>0</v>
      </c>
      <c r="G13" s="10"/>
      <c r="H13" s="10"/>
      <c r="I13" s="10"/>
    </row>
    <row r="14" spans="1:9" ht="15.75" customHeight="1" thickTop="1" thickBot="1" x14ac:dyDescent="0.25">
      <c r="A14" s="27" t="s">
        <v>48</v>
      </c>
      <c r="B14" s="170">
        <v>-163483</v>
      </c>
      <c r="C14" s="170">
        <v>-58353</v>
      </c>
      <c r="D14" s="99">
        <f t="shared" si="0"/>
        <v>0</v>
      </c>
      <c r="G14" s="10"/>
      <c r="H14" s="10"/>
      <c r="I14" s="10"/>
    </row>
    <row r="15" spans="1:9" ht="15.75" customHeight="1" thickTop="1" thickBot="1" x14ac:dyDescent="0.25">
      <c r="A15" s="27" t="s">
        <v>49</v>
      </c>
      <c r="B15" s="170">
        <v>-43972</v>
      </c>
      <c r="C15" s="170">
        <v>52268</v>
      </c>
      <c r="D15" s="99">
        <f t="shared" si="0"/>
        <v>0</v>
      </c>
      <c r="G15" s="10"/>
      <c r="H15" s="10"/>
      <c r="I15" s="10"/>
    </row>
    <row r="16" spans="1:9" ht="15.75" customHeight="1" thickTop="1" thickBot="1" x14ac:dyDescent="0.25">
      <c r="A16" s="27" t="s">
        <v>50</v>
      </c>
      <c r="B16" s="170">
        <v>207674</v>
      </c>
      <c r="C16" s="170">
        <v>5715</v>
      </c>
      <c r="D16" s="99">
        <f t="shared" si="0"/>
        <v>2.7519092423702531</v>
      </c>
      <c r="G16" s="10"/>
      <c r="H16" s="10"/>
      <c r="I16" s="10"/>
    </row>
    <row r="17" spans="1:9" ht="15.75" customHeight="1" thickTop="1" thickBot="1" x14ac:dyDescent="0.25">
      <c r="A17" s="27" t="s">
        <v>51</v>
      </c>
      <c r="B17" s="170">
        <v>37286</v>
      </c>
      <c r="C17" s="170">
        <v>20538</v>
      </c>
      <c r="D17" s="99">
        <f t="shared" si="0"/>
        <v>55.082336533819664</v>
      </c>
      <c r="G17" s="10"/>
      <c r="H17" s="10"/>
      <c r="I17" s="10"/>
    </row>
    <row r="18" spans="1:9" ht="15.75" customHeight="1" thickTop="1" thickBot="1" x14ac:dyDescent="0.25">
      <c r="A18" s="27" t="s">
        <v>52</v>
      </c>
      <c r="B18" s="170">
        <v>22090</v>
      </c>
      <c r="C18" s="170">
        <v>40725</v>
      </c>
      <c r="D18" s="99">
        <f t="shared" si="0"/>
        <v>184.35943866002717</v>
      </c>
      <c r="G18" s="10"/>
      <c r="H18" s="10"/>
      <c r="I18" s="10"/>
    </row>
    <row r="19" spans="1:9" ht="15.75" customHeight="1" thickTop="1" thickBot="1" x14ac:dyDescent="0.25">
      <c r="A19" s="27" t="s">
        <v>53</v>
      </c>
      <c r="B19" s="170">
        <v>151550</v>
      </c>
      <c r="C19" s="170">
        <v>519494</v>
      </c>
      <c r="D19" s="99">
        <f t="shared" si="0"/>
        <v>342.78719894424279</v>
      </c>
      <c r="G19" s="10"/>
      <c r="H19" s="10"/>
      <c r="I19" s="10"/>
    </row>
    <row r="20" spans="1:9" ht="15.75" customHeight="1" thickTop="1" thickBot="1" x14ac:dyDescent="0.25">
      <c r="A20" s="27" t="s">
        <v>54</v>
      </c>
      <c r="B20" s="170">
        <v>14137</v>
      </c>
      <c r="C20" s="170">
        <v>-57561</v>
      </c>
      <c r="D20" s="99">
        <f t="shared" si="0"/>
        <v>-407.1655938317889</v>
      </c>
      <c r="G20" s="10"/>
      <c r="H20" s="10"/>
      <c r="I20" s="10"/>
    </row>
    <row r="21" spans="1:9" ht="16.5" customHeight="1" thickTop="1" thickBot="1" x14ac:dyDescent="0.25">
      <c r="A21" s="27" t="s">
        <v>55</v>
      </c>
      <c r="B21" s="170">
        <v>-145007</v>
      </c>
      <c r="C21" s="170">
        <v>-96819</v>
      </c>
      <c r="D21" s="99">
        <f t="shared" si="0"/>
        <v>0</v>
      </c>
      <c r="G21" s="10"/>
      <c r="H21" s="10"/>
      <c r="I21" s="10"/>
    </row>
    <row r="22" spans="1:9" ht="15.75" customHeight="1" thickTop="1" thickBot="1" x14ac:dyDescent="0.25">
      <c r="A22" s="27" t="s">
        <v>56</v>
      </c>
      <c r="B22" s="170">
        <v>-26830</v>
      </c>
      <c r="C22" s="170">
        <v>-1899</v>
      </c>
      <c r="D22" s="99">
        <f t="shared" si="0"/>
        <v>0</v>
      </c>
      <c r="G22" s="10"/>
      <c r="H22" s="10"/>
      <c r="I22" s="10"/>
    </row>
    <row r="23" spans="1:9" ht="15.75" customHeight="1" thickTop="1" thickBot="1" x14ac:dyDescent="0.25">
      <c r="A23" s="27" t="s">
        <v>62</v>
      </c>
      <c r="B23" s="170">
        <v>-9630</v>
      </c>
      <c r="C23" s="170">
        <v>-34534</v>
      </c>
      <c r="D23" s="99">
        <f t="shared" si="0"/>
        <v>0</v>
      </c>
      <c r="G23" s="10"/>
      <c r="H23" s="10"/>
      <c r="I23" s="10"/>
    </row>
    <row r="24" spans="1:9" ht="15.75" customHeight="1" thickTop="1" thickBot="1" x14ac:dyDescent="0.25">
      <c r="A24" s="27" t="s">
        <v>63</v>
      </c>
      <c r="B24" s="170">
        <v>-60060</v>
      </c>
      <c r="C24" s="170">
        <v>-82500</v>
      </c>
      <c r="D24" s="99">
        <f t="shared" si="0"/>
        <v>0</v>
      </c>
    </row>
    <row r="25" spans="1:9" ht="15.75" customHeight="1" thickTop="1" thickBot="1" x14ac:dyDescent="0.25">
      <c r="A25" s="27" t="s">
        <v>64</v>
      </c>
      <c r="B25" s="170">
        <v>0</v>
      </c>
      <c r="C25" s="170"/>
      <c r="D25" s="99">
        <f t="shared" si="0"/>
        <v>0</v>
      </c>
    </row>
    <row r="26" spans="1:9" ht="15.75" customHeight="1" thickTop="1" thickBot="1" x14ac:dyDescent="0.25">
      <c r="A26" s="27" t="s">
        <v>66</v>
      </c>
      <c r="B26" s="170">
        <v>-370</v>
      </c>
      <c r="C26" s="170"/>
      <c r="D26" s="99">
        <f t="shared" si="0"/>
        <v>0</v>
      </c>
    </row>
    <row r="27" spans="1:9" ht="15.75" customHeight="1" thickTop="1" thickBot="1" x14ac:dyDescent="0.25">
      <c r="A27" s="27" t="s">
        <v>67</v>
      </c>
      <c r="B27" s="170">
        <v>0</v>
      </c>
      <c r="C27" s="170"/>
      <c r="D27" s="99">
        <f t="shared" si="0"/>
        <v>0</v>
      </c>
    </row>
    <row r="28" spans="1:9" ht="15.75" customHeight="1" thickTop="1" thickBot="1" x14ac:dyDescent="0.25">
      <c r="A28" s="27" t="s">
        <v>92</v>
      </c>
      <c r="B28" s="170">
        <v>-121155</v>
      </c>
      <c r="C28" s="170">
        <v>-163906</v>
      </c>
      <c r="D28" s="99">
        <f t="shared" si="0"/>
        <v>0</v>
      </c>
    </row>
    <row r="29" spans="1:9" ht="15.75" customHeight="1" thickTop="1" thickBot="1" x14ac:dyDescent="0.25">
      <c r="A29" s="31" t="s">
        <v>80</v>
      </c>
      <c r="B29" s="32">
        <f>SUM(B30:B38)</f>
        <v>-1009735</v>
      </c>
      <c r="C29" s="32">
        <f>SUM(C30:C38)</f>
        <v>284</v>
      </c>
      <c r="D29" s="101">
        <f>IF(B29&lt;=0,0,C29/B29*100)</f>
        <v>0</v>
      </c>
    </row>
    <row r="30" spans="1:9" ht="18" customHeight="1" thickTop="1" thickBot="1" x14ac:dyDescent="0.25">
      <c r="A30" s="27" t="s">
        <v>93</v>
      </c>
      <c r="B30" s="170">
        <v>-179803</v>
      </c>
      <c r="C30" s="170">
        <v>-117461</v>
      </c>
      <c r="D30" s="99">
        <f>IF(B30&lt;=0,0,C30/B30*100)</f>
        <v>0</v>
      </c>
    </row>
    <row r="31" spans="1:9" ht="16.5" customHeight="1" thickTop="1" thickBot="1" x14ac:dyDescent="0.25">
      <c r="A31" s="27" t="s">
        <v>94</v>
      </c>
      <c r="B31" s="170">
        <v>871</v>
      </c>
      <c r="C31" s="170">
        <v>507</v>
      </c>
      <c r="D31" s="99">
        <f t="shared" ref="D31:D38" si="1">IF(B31&lt;=0,0,C31/B31*100)</f>
        <v>58.208955223880601</v>
      </c>
    </row>
    <row r="32" spans="1:9" ht="27" thickTop="1" thickBot="1" x14ac:dyDescent="0.25">
      <c r="A32" s="27" t="s">
        <v>98</v>
      </c>
      <c r="B32" s="170">
        <v>0</v>
      </c>
      <c r="C32" s="170">
        <v>87</v>
      </c>
      <c r="D32" s="99">
        <f t="shared" si="1"/>
        <v>0</v>
      </c>
    </row>
    <row r="33" spans="1:4" ht="31.5" customHeight="1" thickTop="1" thickBot="1" x14ac:dyDescent="0.25">
      <c r="A33" s="27" t="s">
        <v>97</v>
      </c>
      <c r="B33" s="170">
        <v>-900610</v>
      </c>
      <c r="C33" s="170"/>
      <c r="D33" s="99">
        <f t="shared" si="1"/>
        <v>0</v>
      </c>
    </row>
    <row r="34" spans="1:4" ht="27" thickTop="1" thickBot="1" x14ac:dyDescent="0.25">
      <c r="A34" s="27" t="s">
        <v>99</v>
      </c>
      <c r="B34" s="170">
        <v>0</v>
      </c>
      <c r="C34" s="170"/>
      <c r="D34" s="99">
        <f t="shared" si="1"/>
        <v>0</v>
      </c>
    </row>
    <row r="35" spans="1:4" ht="27" thickTop="1" thickBot="1" x14ac:dyDescent="0.25">
      <c r="A35" s="27" t="s">
        <v>100</v>
      </c>
      <c r="B35" s="170">
        <v>117</v>
      </c>
      <c r="C35" s="170">
        <v>117</v>
      </c>
      <c r="D35" s="99">
        <f t="shared" si="1"/>
        <v>100</v>
      </c>
    </row>
    <row r="36" spans="1:4" ht="14.25" thickTop="1" thickBot="1" x14ac:dyDescent="0.25">
      <c r="A36" s="27" t="s">
        <v>101</v>
      </c>
      <c r="B36" s="170">
        <v>9630</v>
      </c>
      <c r="C36" s="170">
        <v>34534</v>
      </c>
      <c r="D36" s="99">
        <f t="shared" si="1"/>
        <v>358.60851505711315</v>
      </c>
    </row>
    <row r="37" spans="1:4" ht="14.25" thickTop="1" thickBot="1" x14ac:dyDescent="0.25">
      <c r="A37" s="27" t="s">
        <v>102</v>
      </c>
      <c r="B37" s="170">
        <v>60060</v>
      </c>
      <c r="C37" s="170">
        <v>82500</v>
      </c>
      <c r="D37" s="99">
        <f t="shared" si="1"/>
        <v>137.36263736263737</v>
      </c>
    </row>
    <row r="38" spans="1:4" ht="14.25" thickTop="1" thickBot="1" x14ac:dyDescent="0.25">
      <c r="A38" s="27" t="s">
        <v>103</v>
      </c>
      <c r="B38" s="170">
        <v>0</v>
      </c>
      <c r="C38" s="170"/>
      <c r="D38" s="99">
        <f t="shared" si="1"/>
        <v>0</v>
      </c>
    </row>
    <row r="39" spans="1:4" ht="14.25" thickTop="1" thickBot="1" x14ac:dyDescent="0.25">
      <c r="A39" s="31" t="s">
        <v>104</v>
      </c>
      <c r="B39" s="32">
        <f>SUM(B40:B46)</f>
        <v>-142</v>
      </c>
      <c r="C39" s="32">
        <f>SUM(C40:C46)</f>
        <v>-42</v>
      </c>
      <c r="D39" s="101">
        <f>IF(B39&lt;=0,0,C39/B39*100)</f>
        <v>0</v>
      </c>
    </row>
    <row r="40" spans="1:4" ht="27" thickTop="1" thickBot="1" x14ac:dyDescent="0.25">
      <c r="A40" s="27" t="s">
        <v>107</v>
      </c>
      <c r="B40" s="170">
        <v>0</v>
      </c>
      <c r="C40" s="170"/>
      <c r="D40" s="99">
        <f>IF(B40&lt;=0,0,C40/B40*100)</f>
        <v>0</v>
      </c>
    </row>
    <row r="41" spans="1:4" ht="14.25" thickTop="1" thickBot="1" x14ac:dyDescent="0.25">
      <c r="A41" s="27" t="s">
        <v>108</v>
      </c>
      <c r="B41" s="170">
        <v>-302</v>
      </c>
      <c r="C41" s="170">
        <v>-485151</v>
      </c>
      <c r="D41" s="99">
        <f t="shared" ref="D41:D49" si="2">IF(B41&lt;=0,0,C41/B41*100)</f>
        <v>0</v>
      </c>
    </row>
    <row r="42" spans="1:4" ht="27" thickTop="1" thickBot="1" x14ac:dyDescent="0.25">
      <c r="A42" s="27" t="s">
        <v>109</v>
      </c>
      <c r="B42" s="170">
        <v>160</v>
      </c>
      <c r="C42" s="170">
        <v>485109</v>
      </c>
      <c r="D42" s="99">
        <f t="shared" si="2"/>
        <v>303193.125</v>
      </c>
    </row>
    <row r="43" spans="1:4" ht="14.25" thickTop="1" thickBot="1" x14ac:dyDescent="0.25">
      <c r="A43" s="27" t="s">
        <v>57</v>
      </c>
      <c r="B43" s="170">
        <v>0</v>
      </c>
      <c r="C43" s="170"/>
      <c r="D43" s="99">
        <f t="shared" si="2"/>
        <v>0</v>
      </c>
    </row>
    <row r="44" spans="1:4" ht="14.25" thickTop="1" thickBot="1" x14ac:dyDescent="0.25">
      <c r="A44" s="27" t="s">
        <v>58</v>
      </c>
      <c r="B44" s="170">
        <v>0</v>
      </c>
      <c r="C44" s="170"/>
      <c r="D44" s="99">
        <f t="shared" si="2"/>
        <v>0</v>
      </c>
    </row>
    <row r="45" spans="1:4" ht="14.25" thickTop="1" thickBot="1" x14ac:dyDescent="0.25">
      <c r="A45" s="27" t="s">
        <v>224</v>
      </c>
      <c r="B45" s="170">
        <v>0</v>
      </c>
      <c r="C45" s="170"/>
      <c r="D45" s="99">
        <f t="shared" si="2"/>
        <v>0</v>
      </c>
    </row>
    <row r="46" spans="1:4" ht="16.5" customHeight="1" thickTop="1" thickBot="1" x14ac:dyDescent="0.25">
      <c r="A46" s="27" t="s">
        <v>110</v>
      </c>
      <c r="B46" s="170">
        <v>0</v>
      </c>
      <c r="C46" s="170"/>
      <c r="D46" s="99">
        <f t="shared" si="2"/>
        <v>0</v>
      </c>
    </row>
    <row r="47" spans="1:4" ht="14.25" thickTop="1" thickBot="1" x14ac:dyDescent="0.25">
      <c r="A47" s="31" t="s">
        <v>59</v>
      </c>
      <c r="B47" s="32">
        <f>B9+B29+B39</f>
        <v>-617867</v>
      </c>
      <c r="C47" s="32">
        <f>C9+C29+C39</f>
        <v>682465</v>
      </c>
      <c r="D47" s="32">
        <f t="shared" si="2"/>
        <v>0</v>
      </c>
    </row>
    <row r="48" spans="1:4" ht="14.25" thickTop="1" thickBot="1" x14ac:dyDescent="0.25">
      <c r="A48" s="4" t="s">
        <v>60</v>
      </c>
      <c r="B48" s="28">
        <v>996556</v>
      </c>
      <c r="C48" s="28">
        <v>547413</v>
      </c>
      <c r="D48" s="99">
        <f t="shared" si="2"/>
        <v>54.930480575100646</v>
      </c>
    </row>
    <row r="49" spans="1:4" ht="14.25" thickTop="1" thickBot="1" x14ac:dyDescent="0.25">
      <c r="A49" s="31" t="s">
        <v>226</v>
      </c>
      <c r="B49" s="32">
        <f>B47+B48</f>
        <v>378689</v>
      </c>
      <c r="C49" s="32">
        <f>C47+C48</f>
        <v>1229878</v>
      </c>
      <c r="D49" s="32">
        <f t="shared" si="2"/>
        <v>324.77257063183777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11"/>
    </row>
    <row r="52" spans="1:4" x14ac:dyDescent="0.2">
      <c r="B52" s="11"/>
    </row>
    <row r="53" spans="1:4" x14ac:dyDescent="0.2">
      <c r="B53" s="11"/>
    </row>
    <row r="55" spans="1:4" x14ac:dyDescent="0.2">
      <c r="B55" s="11"/>
    </row>
    <row r="56" spans="1:4" x14ac:dyDescent="0.2">
      <c r="B56" s="11"/>
    </row>
    <row r="57" spans="1:4" x14ac:dyDescent="0.2">
      <c r="B57" s="11"/>
    </row>
    <row r="58" spans="1:4" x14ac:dyDescent="0.2">
      <c r="B58" s="11"/>
    </row>
    <row r="59" spans="1:4" x14ac:dyDescent="0.2">
      <c r="B59" s="11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4"/>
  <sheetViews>
    <sheetView zoomScale="70" zoomScaleNormal="70" workbookViewId="0">
      <selection activeCell="B1" sqref="B1:D1"/>
    </sheetView>
  </sheetViews>
  <sheetFormatPr defaultColWidth="9.140625"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2.7109375" style="1" bestFit="1" customWidth="1"/>
    <col min="5" max="5" width="13.85546875" style="1" customWidth="1"/>
    <col min="6" max="6" width="17.85546875" style="1" bestFit="1" customWidth="1"/>
    <col min="7" max="7" width="15.42578125" style="1" customWidth="1"/>
    <col min="8" max="16384" width="9.140625" style="1"/>
  </cols>
  <sheetData>
    <row r="1" spans="1:7" ht="15.75" customHeight="1" x14ac:dyDescent="0.2">
      <c r="A1" s="51" t="s">
        <v>305</v>
      </c>
      <c r="B1" s="210" t="str">
        <f>'ФИ-Почетна'!$C$18</f>
        <v>Макпетрол АД Скопје</v>
      </c>
      <c r="C1" s="226"/>
      <c r="D1" s="226"/>
      <c r="E1" s="33"/>
      <c r="F1" s="221"/>
      <c r="G1" s="221"/>
    </row>
    <row r="2" spans="1:7" ht="12.75" customHeight="1" x14ac:dyDescent="0.2">
      <c r="A2" s="51" t="s">
        <v>313</v>
      </c>
      <c r="B2" s="52" t="str">
        <f>'ФИ-Почетна'!$C$22</f>
        <v>01.01 - 30.06</v>
      </c>
      <c r="C2" s="53"/>
      <c r="D2" s="54"/>
      <c r="E2" s="29"/>
      <c r="F2" s="222"/>
      <c r="G2" s="222"/>
    </row>
    <row r="3" spans="1:7" ht="12.75" customHeight="1" x14ac:dyDescent="0.2">
      <c r="A3" s="55" t="s">
        <v>310</v>
      </c>
      <c r="B3" s="56">
        <f>'ФИ-Почетна'!C23</f>
        <v>2025</v>
      </c>
      <c r="C3" s="53"/>
      <c r="D3" s="57"/>
      <c r="E3" s="29"/>
      <c r="F3" s="34"/>
      <c r="G3" s="34"/>
    </row>
    <row r="4" spans="1:7" ht="12.75" customHeight="1" x14ac:dyDescent="0.2">
      <c r="A4" s="55" t="s">
        <v>314</v>
      </c>
      <c r="B4" s="58" t="str">
        <f>'ФИ-Почетна'!$C$20</f>
        <v>да</v>
      </c>
      <c r="C4" s="57"/>
      <c r="D4" s="57"/>
      <c r="E4" s="29"/>
      <c r="F4" s="34"/>
      <c r="G4" s="34"/>
    </row>
    <row r="5" spans="1:7" ht="33.75" customHeight="1" x14ac:dyDescent="0.2">
      <c r="A5" s="220" t="s">
        <v>135</v>
      </c>
      <c r="B5" s="220"/>
      <c r="C5" s="220"/>
      <c r="D5" s="220"/>
      <c r="E5" s="220"/>
      <c r="F5" s="220"/>
      <c r="G5" s="220"/>
    </row>
    <row r="6" spans="1:7" ht="21" customHeight="1" x14ac:dyDescent="0.2">
      <c r="A6" s="5"/>
      <c r="B6" s="30"/>
      <c r="C6" s="30"/>
      <c r="D6" s="30"/>
      <c r="E6" s="225" t="s">
        <v>24</v>
      </c>
      <c r="F6" s="225"/>
      <c r="G6" s="225"/>
    </row>
    <row r="7" spans="1:7" ht="18" customHeight="1" x14ac:dyDescent="0.2">
      <c r="A7" s="223" t="s">
        <v>134</v>
      </c>
      <c r="B7" s="224" t="s">
        <v>227</v>
      </c>
      <c r="C7" s="224"/>
      <c r="D7" s="224"/>
      <c r="E7" s="224"/>
      <c r="F7" s="219" t="s">
        <v>6</v>
      </c>
      <c r="G7" s="219" t="s">
        <v>129</v>
      </c>
    </row>
    <row r="8" spans="1:7" s="14" customFormat="1" ht="36" x14ac:dyDescent="0.2">
      <c r="A8" s="223"/>
      <c r="B8" s="15" t="s">
        <v>175</v>
      </c>
      <c r="C8" s="15" t="s">
        <v>127</v>
      </c>
      <c r="D8" s="15" t="s">
        <v>228</v>
      </c>
      <c r="E8" s="15" t="s">
        <v>128</v>
      </c>
      <c r="F8" s="219"/>
      <c r="G8" s="219"/>
    </row>
    <row r="9" spans="1:7" x14ac:dyDescent="0.2">
      <c r="A9" s="16" t="s">
        <v>113</v>
      </c>
      <c r="B9" s="172">
        <v>3135464</v>
      </c>
      <c r="C9" s="172">
        <v>0</v>
      </c>
      <c r="D9" s="172">
        <v>2191679</v>
      </c>
      <c r="E9" s="172">
        <v>2508759</v>
      </c>
      <c r="F9" s="172">
        <v>0</v>
      </c>
      <c r="G9" s="21">
        <f>SUM(B9:F9)</f>
        <v>7835902</v>
      </c>
    </row>
    <row r="10" spans="1:7" x14ac:dyDescent="0.2">
      <c r="A10" s="17" t="s">
        <v>118</v>
      </c>
      <c r="B10" s="187"/>
      <c r="C10" s="187"/>
      <c r="D10" s="187"/>
      <c r="E10" s="187"/>
      <c r="F10" s="187"/>
      <c r="G10" s="21">
        <f t="shared" ref="G10:G27" si="0">SUM(B10:F10)</f>
        <v>0</v>
      </c>
    </row>
    <row r="11" spans="1:7" x14ac:dyDescent="0.2">
      <c r="A11" s="17" t="s">
        <v>114</v>
      </c>
      <c r="B11" s="175"/>
      <c r="C11" s="175"/>
      <c r="D11" s="175"/>
      <c r="E11" s="175"/>
      <c r="F11" s="175"/>
      <c r="G11" s="21">
        <f t="shared" si="0"/>
        <v>0</v>
      </c>
    </row>
    <row r="12" spans="1:7" x14ac:dyDescent="0.2">
      <c r="A12" s="17" t="s">
        <v>115</v>
      </c>
      <c r="B12" s="175"/>
      <c r="C12" s="175"/>
      <c r="D12" s="175"/>
      <c r="E12" s="175"/>
      <c r="F12" s="175"/>
      <c r="G12" s="21">
        <f t="shared" si="0"/>
        <v>0</v>
      </c>
    </row>
    <row r="13" spans="1:7" x14ac:dyDescent="0.2">
      <c r="A13" s="17" t="s">
        <v>116</v>
      </c>
      <c r="B13" s="175"/>
      <c r="C13" s="175"/>
      <c r="D13" s="175"/>
      <c r="E13" s="175"/>
      <c r="F13" s="175"/>
      <c r="G13" s="21">
        <f t="shared" si="0"/>
        <v>0</v>
      </c>
    </row>
    <row r="14" spans="1:7" x14ac:dyDescent="0.2">
      <c r="A14" s="17" t="s">
        <v>117</v>
      </c>
      <c r="B14" s="175"/>
      <c r="C14" s="175"/>
      <c r="D14" s="175"/>
      <c r="E14" s="175">
        <v>1104696</v>
      </c>
      <c r="F14" s="175"/>
      <c r="G14" s="21">
        <f t="shared" si="0"/>
        <v>1104696</v>
      </c>
    </row>
    <row r="15" spans="1:7" x14ac:dyDescent="0.2">
      <c r="A15" s="17" t="s">
        <v>119</v>
      </c>
      <c r="B15" s="175"/>
      <c r="C15" s="175"/>
      <c r="D15" s="175">
        <v>38536</v>
      </c>
      <c r="E15" s="175">
        <v>-38536</v>
      </c>
      <c r="F15" s="175"/>
      <c r="G15" s="21">
        <f t="shared" si="0"/>
        <v>0</v>
      </c>
    </row>
    <row r="16" spans="1:7" ht="28.5" customHeight="1" x14ac:dyDescent="0.2">
      <c r="A16" s="17" t="s">
        <v>229</v>
      </c>
      <c r="B16" s="175"/>
      <c r="C16" s="175"/>
      <c r="D16" s="175"/>
      <c r="E16" s="175">
        <v>-374233</v>
      </c>
      <c r="F16" s="175"/>
      <c r="G16" s="21">
        <f t="shared" si="0"/>
        <v>-374233</v>
      </c>
    </row>
    <row r="17" spans="1:7" ht="25.5" x14ac:dyDescent="0.2">
      <c r="A17" s="17" t="s">
        <v>131</v>
      </c>
      <c r="B17" s="175"/>
      <c r="C17" s="175"/>
      <c r="D17" s="175"/>
      <c r="E17" s="175">
        <v>-161213</v>
      </c>
      <c r="F17" s="175"/>
      <c r="G17" s="21">
        <f t="shared" si="0"/>
        <v>-161213</v>
      </c>
    </row>
    <row r="18" spans="1:7" x14ac:dyDescent="0.2">
      <c r="A18" s="17" t="s">
        <v>241</v>
      </c>
      <c r="B18" s="175"/>
      <c r="C18" s="175"/>
      <c r="D18" s="175">
        <v>270037</v>
      </c>
      <c r="E18" s="175">
        <v>-270037</v>
      </c>
      <c r="F18" s="175"/>
      <c r="G18" s="21">
        <f t="shared" si="0"/>
        <v>0</v>
      </c>
    </row>
    <row r="19" spans="1:7" x14ac:dyDescent="0.2">
      <c r="A19" s="17" t="s">
        <v>130</v>
      </c>
      <c r="B19" s="175"/>
      <c r="C19" s="175"/>
      <c r="D19" s="175"/>
      <c r="E19" s="175"/>
      <c r="F19" s="175"/>
      <c r="G19" s="21">
        <f t="shared" si="0"/>
        <v>0</v>
      </c>
    </row>
    <row r="20" spans="1:7" ht="25.5" x14ac:dyDescent="0.2">
      <c r="A20" s="17" t="s">
        <v>120</v>
      </c>
      <c r="B20" s="175"/>
      <c r="C20" s="175"/>
      <c r="D20" s="175">
        <v>930666</v>
      </c>
      <c r="E20" s="175"/>
      <c r="F20" s="175"/>
      <c r="G20" s="21">
        <f t="shared" si="0"/>
        <v>930666</v>
      </c>
    </row>
    <row r="21" spans="1:7" ht="25.5" x14ac:dyDescent="0.2">
      <c r="A21" s="17" t="s">
        <v>121</v>
      </c>
      <c r="B21" s="175"/>
      <c r="C21" s="175"/>
      <c r="D21" s="175"/>
      <c r="E21" s="175"/>
      <c r="F21" s="175"/>
      <c r="G21" s="21">
        <f t="shared" si="0"/>
        <v>0</v>
      </c>
    </row>
    <row r="22" spans="1:7" ht="25.5" x14ac:dyDescent="0.2">
      <c r="A22" s="17" t="s">
        <v>122</v>
      </c>
      <c r="B22" s="175"/>
      <c r="C22" s="175"/>
      <c r="D22" s="175"/>
      <c r="E22" s="175"/>
      <c r="F22" s="175"/>
      <c r="G22" s="21">
        <f t="shared" si="0"/>
        <v>0</v>
      </c>
    </row>
    <row r="23" spans="1:7" x14ac:dyDescent="0.2">
      <c r="A23" s="17" t="s">
        <v>6</v>
      </c>
      <c r="B23" s="175"/>
      <c r="C23" s="175"/>
      <c r="D23" s="175"/>
      <c r="E23" s="175"/>
      <c r="F23" s="175"/>
      <c r="G23" s="21">
        <f t="shared" si="0"/>
        <v>0</v>
      </c>
    </row>
    <row r="24" spans="1:7" x14ac:dyDescent="0.2">
      <c r="A24" s="17" t="s">
        <v>125</v>
      </c>
      <c r="B24" s="175"/>
      <c r="C24" s="175"/>
      <c r="D24" s="175"/>
      <c r="E24" s="175"/>
      <c r="F24" s="175"/>
      <c r="G24" s="21">
        <f t="shared" si="0"/>
        <v>0</v>
      </c>
    </row>
    <row r="25" spans="1:7" x14ac:dyDescent="0.2">
      <c r="A25" s="17" t="s">
        <v>123</v>
      </c>
      <c r="B25" s="175"/>
      <c r="C25" s="175"/>
      <c r="D25" s="175"/>
      <c r="E25" s="175"/>
      <c r="F25" s="175"/>
      <c r="G25" s="21">
        <f t="shared" si="0"/>
        <v>0</v>
      </c>
    </row>
    <row r="26" spans="1:7" x14ac:dyDescent="0.2">
      <c r="A26" s="17" t="s">
        <v>124</v>
      </c>
      <c r="B26" s="175"/>
      <c r="C26" s="175"/>
      <c r="D26" s="175">
        <v>-56</v>
      </c>
      <c r="E26" s="175"/>
      <c r="F26" s="175"/>
      <c r="G26" s="21">
        <f t="shared" si="0"/>
        <v>-56</v>
      </c>
    </row>
    <row r="27" spans="1:7" ht="15.75" customHeight="1" thickBot="1" x14ac:dyDescent="0.25">
      <c r="A27" s="18" t="s">
        <v>126</v>
      </c>
      <c r="B27" s="176"/>
      <c r="C27" s="176"/>
      <c r="D27" s="176"/>
      <c r="E27" s="176"/>
      <c r="F27" s="176"/>
      <c r="G27" s="21">
        <f t="shared" si="0"/>
        <v>0</v>
      </c>
    </row>
    <row r="28" spans="1:7" ht="14.25" thickTop="1" thickBot="1" x14ac:dyDescent="0.25">
      <c r="A28" s="20" t="s">
        <v>132</v>
      </c>
      <c r="B28" s="24">
        <f t="shared" ref="B28:F28" si="1">SUM(B9:B27)</f>
        <v>3135464</v>
      </c>
      <c r="C28" s="24">
        <f t="shared" si="1"/>
        <v>0</v>
      </c>
      <c r="D28" s="24">
        <f t="shared" si="1"/>
        <v>3430862</v>
      </c>
      <c r="E28" s="24">
        <f t="shared" si="1"/>
        <v>2769436</v>
      </c>
      <c r="F28" s="24">
        <f t="shared" si="1"/>
        <v>0</v>
      </c>
      <c r="G28" s="24">
        <f>SUM(G9:G27)</f>
        <v>9335762</v>
      </c>
    </row>
    <row r="29" spans="1:7" ht="13.5" thickTop="1" x14ac:dyDescent="0.2">
      <c r="A29" s="19" t="s">
        <v>118</v>
      </c>
      <c r="B29" s="172"/>
      <c r="C29" s="172"/>
      <c r="D29" s="172"/>
      <c r="E29" s="172"/>
      <c r="F29" s="172"/>
      <c r="G29" s="23">
        <f t="shared" ref="G29:G46" si="2">SUM(B29:F29)</f>
        <v>0</v>
      </c>
    </row>
    <row r="30" spans="1:7" x14ac:dyDescent="0.2">
      <c r="A30" s="17" t="s">
        <v>114</v>
      </c>
      <c r="B30" s="175"/>
      <c r="C30" s="175"/>
      <c r="D30" s="175"/>
      <c r="E30" s="175"/>
      <c r="F30" s="171"/>
      <c r="G30" s="23">
        <f t="shared" si="2"/>
        <v>0</v>
      </c>
    </row>
    <row r="31" spans="1:7" x14ac:dyDescent="0.2">
      <c r="A31" s="17" t="s">
        <v>115</v>
      </c>
      <c r="B31" s="175"/>
      <c r="C31" s="175"/>
      <c r="D31" s="175"/>
      <c r="E31" s="175"/>
      <c r="F31" s="171"/>
      <c r="G31" s="23">
        <f t="shared" si="2"/>
        <v>0</v>
      </c>
    </row>
    <row r="32" spans="1:7" x14ac:dyDescent="0.2">
      <c r="A32" s="17" t="s">
        <v>116</v>
      </c>
      <c r="B32" s="175"/>
      <c r="C32" s="175"/>
      <c r="D32" s="175"/>
      <c r="E32" s="175"/>
      <c r="F32" s="171"/>
      <c r="G32" s="23">
        <f t="shared" si="2"/>
        <v>0</v>
      </c>
    </row>
    <row r="33" spans="1:7" x14ac:dyDescent="0.2">
      <c r="A33" s="17" t="s">
        <v>117</v>
      </c>
      <c r="B33" s="175"/>
      <c r="C33" s="175"/>
      <c r="D33" s="175"/>
      <c r="E33" s="175">
        <v>395191</v>
      </c>
      <c r="F33" s="171"/>
      <c r="G33" s="23">
        <f t="shared" si="2"/>
        <v>395191</v>
      </c>
    </row>
    <row r="34" spans="1:7" x14ac:dyDescent="0.2">
      <c r="A34" s="17" t="s">
        <v>119</v>
      </c>
      <c r="B34" s="175"/>
      <c r="C34" s="175"/>
      <c r="D34" s="175">
        <v>53091</v>
      </c>
      <c r="E34" s="175">
        <v>-53091</v>
      </c>
      <c r="F34" s="171"/>
      <c r="G34" s="23">
        <f t="shared" si="2"/>
        <v>0</v>
      </c>
    </row>
    <row r="35" spans="1:7" ht="25.5" x14ac:dyDescent="0.2">
      <c r="A35" s="17" t="s">
        <v>229</v>
      </c>
      <c r="B35" s="175"/>
      <c r="C35" s="175"/>
      <c r="D35" s="175"/>
      <c r="E35" s="175">
        <v>-424805</v>
      </c>
      <c r="F35" s="171"/>
      <c r="G35" s="23">
        <f t="shared" si="2"/>
        <v>-424805</v>
      </c>
    </row>
    <row r="36" spans="1:7" ht="25.5" x14ac:dyDescent="0.2">
      <c r="A36" s="17" t="s">
        <v>131</v>
      </c>
      <c r="B36" s="175"/>
      <c r="C36" s="175"/>
      <c r="D36" s="175"/>
      <c r="E36" s="175">
        <v>-192151</v>
      </c>
      <c r="F36" s="171"/>
      <c r="G36" s="23">
        <f t="shared" si="2"/>
        <v>-192151</v>
      </c>
    </row>
    <row r="37" spans="1:7" x14ac:dyDescent="0.2">
      <c r="A37" s="17" t="s">
        <v>241</v>
      </c>
      <c r="B37" s="175"/>
      <c r="C37" s="175"/>
      <c r="D37" s="175">
        <v>400000</v>
      </c>
      <c r="E37" s="175">
        <v>-400000</v>
      </c>
      <c r="F37" s="171"/>
      <c r="G37" s="23">
        <f t="shared" si="2"/>
        <v>0</v>
      </c>
    </row>
    <row r="38" spans="1:7" x14ac:dyDescent="0.2">
      <c r="A38" s="17" t="s">
        <v>130</v>
      </c>
      <c r="B38" s="175"/>
      <c r="C38" s="175"/>
      <c r="D38" s="175"/>
      <c r="E38" s="175"/>
      <c r="F38" s="171"/>
      <c r="G38" s="23">
        <f t="shared" si="2"/>
        <v>0</v>
      </c>
    </row>
    <row r="39" spans="1:7" ht="25.5" x14ac:dyDescent="0.2">
      <c r="A39" s="17" t="s">
        <v>120</v>
      </c>
      <c r="B39" s="175"/>
      <c r="C39" s="175"/>
      <c r="D39" s="175">
        <v>-66</v>
      </c>
      <c r="E39" s="175"/>
      <c r="F39" s="171"/>
      <c r="G39" s="23">
        <f t="shared" si="2"/>
        <v>-66</v>
      </c>
    </row>
    <row r="40" spans="1:7" ht="25.5" x14ac:dyDescent="0.2">
      <c r="A40" s="17" t="s">
        <v>121</v>
      </c>
      <c r="B40" s="175"/>
      <c r="C40" s="175"/>
      <c r="D40" s="175"/>
      <c r="E40" s="175"/>
      <c r="F40" s="171"/>
      <c r="G40" s="23">
        <f t="shared" si="2"/>
        <v>0</v>
      </c>
    </row>
    <row r="41" spans="1:7" ht="25.5" x14ac:dyDescent="0.2">
      <c r="A41" s="17" t="s">
        <v>122</v>
      </c>
      <c r="B41" s="175"/>
      <c r="C41" s="175"/>
      <c r="D41" s="175"/>
      <c r="E41" s="175"/>
      <c r="F41" s="171"/>
      <c r="G41" s="23">
        <f t="shared" si="2"/>
        <v>0</v>
      </c>
    </row>
    <row r="42" spans="1:7" x14ac:dyDescent="0.2">
      <c r="A42" s="17" t="s">
        <v>6</v>
      </c>
      <c r="B42" s="175"/>
      <c r="C42" s="175"/>
      <c r="D42" s="175"/>
      <c r="E42" s="175"/>
      <c r="F42" s="171"/>
      <c r="G42" s="23">
        <f t="shared" si="2"/>
        <v>0</v>
      </c>
    </row>
    <row r="43" spans="1:7" x14ac:dyDescent="0.2">
      <c r="A43" s="17" t="s">
        <v>125</v>
      </c>
      <c r="B43" s="175"/>
      <c r="C43" s="175"/>
      <c r="D43" s="175"/>
      <c r="E43" s="175"/>
      <c r="F43" s="171"/>
      <c r="G43" s="23">
        <f t="shared" si="2"/>
        <v>0</v>
      </c>
    </row>
    <row r="44" spans="1:7" x14ac:dyDescent="0.2">
      <c r="A44" s="17" t="s">
        <v>123</v>
      </c>
      <c r="B44" s="175"/>
      <c r="C44" s="175"/>
      <c r="D44" s="175"/>
      <c r="E44" s="175"/>
      <c r="F44" s="171"/>
      <c r="G44" s="23">
        <f t="shared" si="2"/>
        <v>0</v>
      </c>
    </row>
    <row r="45" spans="1:7" x14ac:dyDescent="0.2">
      <c r="A45" s="17" t="s">
        <v>124</v>
      </c>
      <c r="B45" s="175"/>
      <c r="C45" s="175"/>
      <c r="D45" s="175"/>
      <c r="E45" s="175"/>
      <c r="F45" s="171"/>
      <c r="G45" s="23">
        <f t="shared" si="2"/>
        <v>0</v>
      </c>
    </row>
    <row r="46" spans="1:7" ht="15.75" customHeight="1" thickBot="1" x14ac:dyDescent="0.25">
      <c r="A46" s="18" t="s">
        <v>126</v>
      </c>
      <c r="B46" s="176"/>
      <c r="C46" s="176"/>
      <c r="D46" s="176">
        <v>508</v>
      </c>
      <c r="E46" s="176"/>
      <c r="F46" s="173"/>
      <c r="G46" s="23">
        <f t="shared" si="2"/>
        <v>508</v>
      </c>
    </row>
    <row r="47" spans="1:7" ht="14.25" thickTop="1" thickBot="1" x14ac:dyDescent="0.25">
      <c r="A47" s="20" t="s">
        <v>133</v>
      </c>
      <c r="B47" s="22">
        <f t="shared" ref="B47:G47" si="3">SUM(B28:B46)</f>
        <v>3135464</v>
      </c>
      <c r="C47" s="22">
        <f>SUM(C28:C46)</f>
        <v>0</v>
      </c>
      <c r="D47" s="22">
        <f>SUM(D28:D46)</f>
        <v>3884395</v>
      </c>
      <c r="E47" s="22">
        <f>SUM(E28:E46)</f>
        <v>2094580</v>
      </c>
      <c r="F47" s="22">
        <f t="shared" si="3"/>
        <v>0</v>
      </c>
      <c r="G47" s="22">
        <f t="shared" si="3"/>
        <v>9114439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9" fitToHeight="0" orientation="portrait" r:id="rId1"/>
  <headerFooter alignWithMargins="0"/>
  <rowBreaks count="1" manualBreakCount="1">
    <brk id="47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="70" zoomScaleNormal="70" workbookViewId="0">
      <selection activeCell="B1" sqref="B1:D1"/>
    </sheetView>
  </sheetViews>
  <sheetFormatPr defaultColWidth="9.140625" defaultRowHeight="12.75" x14ac:dyDescent="0.2"/>
  <cols>
    <col min="1" max="1" width="49.5703125" style="85" customWidth="1"/>
    <col min="2" max="3" width="19.28515625" style="85" customWidth="1"/>
    <col min="4" max="4" width="10.28515625" style="85" customWidth="1"/>
    <col min="5" max="16384" width="9.140625" style="85"/>
  </cols>
  <sheetData>
    <row r="1" spans="1:4" x14ac:dyDescent="0.2">
      <c r="A1" s="84" t="s">
        <v>28</v>
      </c>
      <c r="B1" s="210" t="str">
        <f>'ФИ-Почетна'!$C$18</f>
        <v>Макпетрол АД Скопје</v>
      </c>
      <c r="C1" s="226"/>
      <c r="D1" s="226"/>
    </row>
    <row r="2" spans="1:4" x14ac:dyDescent="0.2">
      <c r="A2" s="84" t="s">
        <v>30</v>
      </c>
      <c r="B2" s="102" t="str">
        <f>'ФИ-Почетна'!$C$22</f>
        <v>01.01 - 30.06</v>
      </c>
      <c r="C2" s="86" t="s">
        <v>320</v>
      </c>
      <c r="D2" s="87">
        <f>'ФИ-Почетна'!$C$23</f>
        <v>2025</v>
      </c>
    </row>
    <row r="3" spans="1:4" x14ac:dyDescent="0.2">
      <c r="A3" s="86" t="s">
        <v>239</v>
      </c>
      <c r="B3" s="102" t="str">
        <f>'ФИ-Почетна'!$C$20</f>
        <v>да</v>
      </c>
      <c r="C3" s="86"/>
      <c r="D3" s="87"/>
    </row>
    <row r="4" spans="1:4" ht="26.25" customHeight="1" x14ac:dyDescent="0.2">
      <c r="A4" s="213" t="s">
        <v>186</v>
      </c>
      <c r="B4" s="213"/>
      <c r="C4" s="213"/>
      <c r="D4" s="213"/>
    </row>
    <row r="5" spans="1:4" ht="14.25" customHeight="1" thickBot="1" x14ac:dyDescent="0.25">
      <c r="A5" s="88"/>
      <c r="B5" s="88"/>
      <c r="C5" s="227" t="s">
        <v>35</v>
      </c>
      <c r="D5" s="227"/>
    </row>
    <row r="6" spans="1:4" s="91" customFormat="1" ht="33" customHeight="1" thickTop="1" thickBot="1" x14ac:dyDescent="0.25">
      <c r="A6" s="89" t="s">
        <v>34</v>
      </c>
      <c r="B6" s="103" t="s">
        <v>25</v>
      </c>
      <c r="C6" s="103" t="s">
        <v>26</v>
      </c>
      <c r="D6" s="103" t="s">
        <v>29</v>
      </c>
    </row>
    <row r="7" spans="1:4" ht="14.25" thickTop="1" thickBot="1" x14ac:dyDescent="0.25">
      <c r="A7" s="104" t="s">
        <v>187</v>
      </c>
      <c r="B7" s="105"/>
      <c r="C7" s="105"/>
      <c r="D7" s="105"/>
    </row>
    <row r="8" spans="1:4" ht="14.25" thickTop="1" thickBot="1" x14ac:dyDescent="0.25">
      <c r="A8" s="106" t="s">
        <v>188</v>
      </c>
      <c r="B8" s="107">
        <f>'Биланс на состојба'!B11</f>
        <v>8259210</v>
      </c>
      <c r="C8" s="107">
        <f>'Биланс на состојба'!C11</f>
        <v>8202848</v>
      </c>
      <c r="D8" s="107">
        <f>'Биланс на состојба'!D11</f>
        <v>99.317586064526751</v>
      </c>
    </row>
    <row r="9" spans="1:4" ht="14.25" thickTop="1" thickBot="1" x14ac:dyDescent="0.25">
      <c r="A9" s="108" t="s">
        <v>189</v>
      </c>
      <c r="B9" s="109">
        <f>'Биланс на состојба'!B12</f>
        <v>6672</v>
      </c>
      <c r="C9" s="109">
        <f>'Биланс на состојба'!C12</f>
        <v>11617</v>
      </c>
      <c r="D9" s="107">
        <f>'Биланс на состојба'!D12</f>
        <v>174.11570743405275</v>
      </c>
    </row>
    <row r="10" spans="1:4" ht="14.25" thickTop="1" thickBot="1" x14ac:dyDescent="0.25">
      <c r="A10" s="106" t="s">
        <v>190</v>
      </c>
      <c r="B10" s="107">
        <f>'Биланс на состојба'!B13</f>
        <v>4607280</v>
      </c>
      <c r="C10" s="107">
        <f>'Биланс на состојба'!C13</f>
        <v>4575425</v>
      </c>
      <c r="D10" s="107">
        <f>'Биланс на состојба'!D13</f>
        <v>99.308594224792074</v>
      </c>
    </row>
    <row r="11" spans="1:4" ht="14.25" thickTop="1" thickBot="1" x14ac:dyDescent="0.25">
      <c r="A11" s="110" t="s">
        <v>321</v>
      </c>
      <c r="B11" s="109">
        <f>'Биланс на состојба'!B14</f>
        <v>3635766</v>
      </c>
      <c r="C11" s="109">
        <f>'Биланс на состојба'!C14</f>
        <v>3569505</v>
      </c>
      <c r="D11" s="109">
        <f>'Биланс на состојба'!D14</f>
        <v>98.177522975901084</v>
      </c>
    </row>
    <row r="12" spans="1:4" ht="14.25" thickTop="1" thickBot="1" x14ac:dyDescent="0.25">
      <c r="A12" s="110" t="s">
        <v>322</v>
      </c>
      <c r="B12" s="109">
        <f>'Биланс на состојба'!B15</f>
        <v>647919</v>
      </c>
      <c r="C12" s="109">
        <f>'Биланс на состојба'!C15</f>
        <v>588953</v>
      </c>
      <c r="D12" s="109">
        <f>'Биланс на состојба'!D15</f>
        <v>90.899171038355092</v>
      </c>
    </row>
    <row r="13" spans="1:4" ht="14.25" thickTop="1" thickBot="1" x14ac:dyDescent="0.25">
      <c r="A13" s="110" t="s">
        <v>323</v>
      </c>
      <c r="B13" s="109">
        <f>'Биланс на состојба'!B16</f>
        <v>0</v>
      </c>
      <c r="C13" s="109">
        <f>'Биланс на состојба'!C16</f>
        <v>0</v>
      </c>
      <c r="D13" s="109">
        <f>'Биланс на состојба'!D16</f>
        <v>0</v>
      </c>
    </row>
    <row r="14" spans="1:4" ht="14.25" thickTop="1" thickBot="1" x14ac:dyDescent="0.25">
      <c r="A14" s="110" t="s">
        <v>324</v>
      </c>
      <c r="B14" s="109">
        <f>'Биланс на состојба'!B17</f>
        <v>323595</v>
      </c>
      <c r="C14" s="109">
        <f>'Биланс на состојба'!C17</f>
        <v>416967</v>
      </c>
      <c r="D14" s="109">
        <f>'Биланс на состојба'!D17</f>
        <v>128.85458675195846</v>
      </c>
    </row>
    <row r="15" spans="1:4" s="111" customFormat="1" ht="14.25" thickTop="1" thickBot="1" x14ac:dyDescent="0.25">
      <c r="A15" s="106" t="s">
        <v>325</v>
      </c>
      <c r="B15" s="107">
        <f>'Биланс на состојба'!B18</f>
        <v>24849</v>
      </c>
      <c r="C15" s="107">
        <f>'Биланс на состојба'!C18</f>
        <v>24483</v>
      </c>
      <c r="D15" s="107">
        <f>'Биланс на состојба'!D18</f>
        <v>98.527103706386583</v>
      </c>
    </row>
    <row r="16" spans="1:4" s="111" customFormat="1" ht="14.25" thickTop="1" thickBot="1" x14ac:dyDescent="0.25">
      <c r="A16" s="106" t="s">
        <v>326</v>
      </c>
      <c r="B16" s="107">
        <f>'Биланс на состојба'!B19</f>
        <v>3620409</v>
      </c>
      <c r="C16" s="107">
        <f>'Биланс на состојба'!C19</f>
        <v>3591323</v>
      </c>
      <c r="D16" s="107">
        <f>'Биланс на состојба'!D19</f>
        <v>99.196610106758655</v>
      </c>
    </row>
    <row r="17" spans="1:4" ht="14.25" thickTop="1" thickBot="1" x14ac:dyDescent="0.25">
      <c r="A17" s="110" t="s">
        <v>191</v>
      </c>
      <c r="B17" s="109">
        <f>'Биланс на состојба'!B20</f>
        <v>0</v>
      </c>
      <c r="C17" s="109">
        <f>'Биланс на состојба'!C20</f>
        <v>0</v>
      </c>
      <c r="D17" s="109">
        <f>'Биланс на состојба'!D20</f>
        <v>0</v>
      </c>
    </row>
    <row r="18" spans="1:4" ht="14.25" thickTop="1" thickBot="1" x14ac:dyDescent="0.25">
      <c r="A18" s="110" t="s">
        <v>192</v>
      </c>
      <c r="B18" s="109">
        <f>'Биланс на состојба'!B21</f>
        <v>717093</v>
      </c>
      <c r="C18" s="109">
        <f>'Биланс на состојба'!C21</f>
        <v>681254</v>
      </c>
      <c r="D18" s="109">
        <f>'Биланс на состојба'!D21</f>
        <v>95.002182422642534</v>
      </c>
    </row>
    <row r="19" spans="1:4" ht="14.25" thickTop="1" thickBot="1" x14ac:dyDescent="0.25">
      <c r="A19" s="112" t="s">
        <v>327</v>
      </c>
      <c r="B19" s="109">
        <f>'Биланс на состојба'!B22</f>
        <v>290</v>
      </c>
      <c r="C19" s="109">
        <f>'Биланс на состојба'!C22</f>
        <v>173</v>
      </c>
      <c r="D19" s="109">
        <f>'Биланс на состојба'!D22</f>
        <v>59.655172413793103</v>
      </c>
    </row>
    <row r="20" spans="1:4" ht="14.25" thickTop="1" thickBot="1" x14ac:dyDescent="0.25">
      <c r="A20" s="112" t="s">
        <v>328</v>
      </c>
      <c r="B20" s="109">
        <f>'Биланс на состојба'!B23</f>
        <v>2903026</v>
      </c>
      <c r="C20" s="109">
        <f>'Биланс на состојба'!C23</f>
        <v>2909896</v>
      </c>
      <c r="D20" s="109">
        <f>'Биланс на состојба'!D23</f>
        <v>100.23664962008607</v>
      </c>
    </row>
    <row r="21" spans="1:4" ht="14.25" thickTop="1" thickBot="1" x14ac:dyDescent="0.25">
      <c r="A21" s="112" t="s">
        <v>329</v>
      </c>
      <c r="B21" s="109">
        <f>'Биланс на состојба'!B24</f>
        <v>0</v>
      </c>
      <c r="C21" s="109">
        <f>'Биланс на состојба'!C24</f>
        <v>0</v>
      </c>
      <c r="D21" s="109">
        <f>'Биланс на состојба'!D24</f>
        <v>0</v>
      </c>
    </row>
    <row r="22" spans="1:4" s="111" customFormat="1" ht="14.25" thickTop="1" thickBot="1" x14ac:dyDescent="0.25">
      <c r="A22" s="106" t="s">
        <v>193</v>
      </c>
      <c r="B22" s="107">
        <f>'Биланс на состојба'!B25</f>
        <v>0</v>
      </c>
      <c r="C22" s="107">
        <f>'Биланс на состојба'!C25</f>
        <v>0</v>
      </c>
      <c r="D22" s="107">
        <f>'Биланс на состојба'!D25</f>
        <v>0</v>
      </c>
    </row>
    <row r="23" spans="1:4" s="111" customFormat="1" ht="14.25" thickTop="1" thickBot="1" x14ac:dyDescent="0.25">
      <c r="A23" s="106" t="s">
        <v>194</v>
      </c>
      <c r="B23" s="107">
        <f>'Биланс на состојба'!B26</f>
        <v>0</v>
      </c>
      <c r="C23" s="107">
        <f>'Биланс на состојба'!C26</f>
        <v>0</v>
      </c>
      <c r="D23" s="107">
        <f>'Биланс на состојба'!D26</f>
        <v>0</v>
      </c>
    </row>
    <row r="24" spans="1:4" ht="14.25" thickTop="1" thickBot="1" x14ac:dyDescent="0.25">
      <c r="A24" s="113" t="s">
        <v>195</v>
      </c>
      <c r="B24" s="109">
        <f>'Биланс на состојба'!B27</f>
        <v>2724441</v>
      </c>
      <c r="C24" s="109">
        <f>'Биланс на состојба'!C27</f>
        <v>3355500</v>
      </c>
      <c r="D24" s="107">
        <f>'Биланс на состојба'!D27</f>
        <v>123.16288001832302</v>
      </c>
    </row>
    <row r="25" spans="1:4" ht="14.25" thickTop="1" thickBot="1" x14ac:dyDescent="0.25">
      <c r="A25" s="108" t="s">
        <v>196</v>
      </c>
      <c r="B25" s="107">
        <f>'Биланс на состојба'!B28</f>
        <v>1209886</v>
      </c>
      <c r="C25" s="107">
        <f>'Биланс на состојба'!C28</f>
        <v>1268240</v>
      </c>
      <c r="D25" s="109">
        <f>'Биланс на состојба'!D28</f>
        <v>104.82309903577693</v>
      </c>
    </row>
    <row r="26" spans="1:4" ht="14.25" thickTop="1" thickBot="1" x14ac:dyDescent="0.25">
      <c r="A26" s="110" t="s">
        <v>197</v>
      </c>
      <c r="B26" s="109">
        <f>'Биланс на состојба'!B29</f>
        <v>507691</v>
      </c>
      <c r="C26" s="109">
        <f>'Биланс на состојба'!C29</f>
        <v>455422</v>
      </c>
      <c r="D26" s="109">
        <f>'Биланс на состојба'!D29</f>
        <v>89.704564390544633</v>
      </c>
    </row>
    <row r="27" spans="1:4" ht="14.25" thickTop="1" thickBot="1" x14ac:dyDescent="0.25">
      <c r="A27" s="110" t="s">
        <v>330</v>
      </c>
      <c r="B27" s="109">
        <f>'Биланс на состојба'!B30</f>
        <v>222995</v>
      </c>
      <c r="C27" s="109">
        <f>'Биланс на состојба'!C30</f>
        <v>206229</v>
      </c>
      <c r="D27" s="109">
        <f>'Биланс на состојба'!D30</f>
        <v>92.481445772326737</v>
      </c>
    </row>
    <row r="28" spans="1:4" ht="14.25" thickTop="1" thickBot="1" x14ac:dyDescent="0.25">
      <c r="A28" s="110" t="s">
        <v>198</v>
      </c>
      <c r="B28" s="109">
        <f>'Биланс на состојба'!B31</f>
        <v>0</v>
      </c>
      <c r="C28" s="109">
        <f>'Биланс на состојба'!C31</f>
        <v>0</v>
      </c>
      <c r="D28" s="109">
        <f>'Биланс на состојба'!D31</f>
        <v>0</v>
      </c>
    </row>
    <row r="29" spans="1:4" ht="14.25" thickTop="1" thickBot="1" x14ac:dyDescent="0.25">
      <c r="A29" s="108" t="s">
        <v>199</v>
      </c>
      <c r="B29" s="109">
        <f>'Биланс на состојба'!B32</f>
        <v>547413</v>
      </c>
      <c r="C29" s="109">
        <f>'Биланс на состојба'!C32</f>
        <v>1229878</v>
      </c>
      <c r="D29" s="109">
        <f>'Биланс на состојба'!D32</f>
        <v>224.67095227917494</v>
      </c>
    </row>
    <row r="30" spans="1:4" ht="14.25" thickTop="1" thickBot="1" x14ac:dyDescent="0.25">
      <c r="A30" s="108" t="s">
        <v>331</v>
      </c>
      <c r="B30" s="109">
        <f>'Биланс на состојба'!B33</f>
        <v>236456</v>
      </c>
      <c r="C30" s="109">
        <f>'Биланс на состојба'!C33</f>
        <v>195731</v>
      </c>
      <c r="D30" s="109">
        <f>'Биланс на состојба'!D33</f>
        <v>82.776922556416423</v>
      </c>
    </row>
    <row r="31" spans="1:4" ht="14.25" thickTop="1" thickBot="1" x14ac:dyDescent="0.25">
      <c r="A31" s="113" t="s">
        <v>200</v>
      </c>
      <c r="B31" s="107">
        <f>'Биланс на состојба'!B34</f>
        <v>10983651</v>
      </c>
      <c r="C31" s="107">
        <f>'Биланс на состојба'!C34</f>
        <v>11558348</v>
      </c>
      <c r="D31" s="107">
        <f>'Биланс на состојба'!D34</f>
        <v>105.23229479887881</v>
      </c>
    </row>
    <row r="32" spans="1:4" ht="14.25" thickTop="1" thickBot="1" x14ac:dyDescent="0.25">
      <c r="A32" s="108" t="s">
        <v>201</v>
      </c>
      <c r="B32" s="109">
        <f>'Биланс на состојба'!B35</f>
        <v>533356</v>
      </c>
      <c r="C32" s="109">
        <f>'Биланс на состојба'!C35</f>
        <v>536071</v>
      </c>
      <c r="D32" s="109">
        <f>'Биланс на состојба'!D35</f>
        <v>100.5090408657632</v>
      </c>
    </row>
    <row r="33" spans="1:4" ht="14.25" thickTop="1" thickBot="1" x14ac:dyDescent="0.25">
      <c r="A33" s="114" t="s">
        <v>202</v>
      </c>
      <c r="B33" s="105"/>
      <c r="C33" s="105"/>
      <c r="D33" s="115"/>
    </row>
    <row r="34" spans="1:4" ht="14.25" thickTop="1" thickBot="1" x14ac:dyDescent="0.25">
      <c r="A34" s="116" t="s">
        <v>203</v>
      </c>
      <c r="B34" s="107">
        <f>'Биланс на состојба'!B37</f>
        <v>9335762</v>
      </c>
      <c r="C34" s="107">
        <f>'Биланс на состојба'!C37</f>
        <v>9114439</v>
      </c>
      <c r="D34" s="107">
        <f>'Биланс на состојба'!D37</f>
        <v>97.629299033115885</v>
      </c>
    </row>
    <row r="35" spans="1:4" ht="14.25" thickTop="1" thickBot="1" x14ac:dyDescent="0.25">
      <c r="A35" s="117" t="s">
        <v>332</v>
      </c>
      <c r="B35" s="109">
        <f>'Биланс на состојба'!B38</f>
        <v>4755202</v>
      </c>
      <c r="C35" s="109">
        <f>'Биланс на состојба'!C38</f>
        <v>4755136</v>
      </c>
      <c r="D35" s="109">
        <f>'Биланс на состојба'!D38</f>
        <v>99.998612046344192</v>
      </c>
    </row>
    <row r="36" spans="1:4" ht="14.25" thickTop="1" thickBot="1" x14ac:dyDescent="0.25">
      <c r="A36" s="118" t="s">
        <v>204</v>
      </c>
      <c r="B36" s="109">
        <f>'Биланс на состојба'!B39</f>
        <v>1811124</v>
      </c>
      <c r="C36" s="109">
        <f>'Биланс на состојба'!C39</f>
        <v>2264722</v>
      </c>
      <c r="D36" s="109">
        <f>'Биланс на состојба'!D39</f>
        <v>125.04511010841885</v>
      </c>
    </row>
    <row r="37" spans="1:4" ht="14.25" thickTop="1" thickBot="1" x14ac:dyDescent="0.25">
      <c r="A37" s="108" t="s">
        <v>205</v>
      </c>
      <c r="B37" s="109">
        <f>'Биланс на состојба'!B40</f>
        <v>2769436</v>
      </c>
      <c r="C37" s="109">
        <f>'Биланс на состојба'!C40</f>
        <v>2094581</v>
      </c>
      <c r="D37" s="109">
        <f>'Биланс на состојба'!D40</f>
        <v>75.63204204755047</v>
      </c>
    </row>
    <row r="38" spans="1:4" ht="14.25" thickTop="1" thickBot="1" x14ac:dyDescent="0.25">
      <c r="A38" s="108" t="s">
        <v>206</v>
      </c>
      <c r="B38" s="109">
        <f>'Биланс на состојба'!B41</f>
        <v>0</v>
      </c>
      <c r="C38" s="109">
        <f>'Биланс на состојба'!C41</f>
        <v>0</v>
      </c>
      <c r="D38" s="109">
        <f>'Биланс на состојба'!D41</f>
        <v>0</v>
      </c>
    </row>
    <row r="39" spans="1:4" ht="14.25" thickTop="1" thickBot="1" x14ac:dyDescent="0.25">
      <c r="A39" s="119" t="s">
        <v>207</v>
      </c>
      <c r="B39" s="107">
        <f>'Биланс на состојба'!B42</f>
        <v>1647889</v>
      </c>
      <c r="C39" s="107">
        <f>'Биланс на состојба'!C42</f>
        <v>2443909</v>
      </c>
      <c r="D39" s="107">
        <f>'Биланс на состојба'!D42</f>
        <v>148.30543804831515</v>
      </c>
    </row>
    <row r="40" spans="1:4" ht="14.25" thickTop="1" thickBot="1" x14ac:dyDescent="0.25">
      <c r="A40" s="113" t="s">
        <v>208</v>
      </c>
      <c r="B40" s="107">
        <f>'Биланс на состојба'!B43</f>
        <v>1644311</v>
      </c>
      <c r="C40" s="107">
        <f>'Биланс на состојба'!C43</f>
        <v>2441776</v>
      </c>
      <c r="D40" s="107">
        <f>'Биланс на состојба'!D43</f>
        <v>148.49842882520397</v>
      </c>
    </row>
    <row r="41" spans="1:4" ht="14.25" thickTop="1" thickBot="1" x14ac:dyDescent="0.25">
      <c r="A41" s="108" t="s">
        <v>209</v>
      </c>
      <c r="B41" s="109">
        <f>'Биланс на состојба'!B44</f>
        <v>797988</v>
      </c>
      <c r="C41" s="109">
        <f>'Биланс на состојба'!C44</f>
        <v>1317482</v>
      </c>
      <c r="D41" s="109">
        <f>'Биланс на состојба'!D44</f>
        <v>165.10047770141907</v>
      </c>
    </row>
    <row r="42" spans="1:4" ht="14.25" thickTop="1" thickBot="1" x14ac:dyDescent="0.25">
      <c r="A42" s="110" t="s">
        <v>210</v>
      </c>
      <c r="B42" s="109">
        <f>'Биланс на состојба'!B45</f>
        <v>42</v>
      </c>
      <c r="C42" s="109">
        <f>'Биланс на состојба'!C45</f>
        <v>0</v>
      </c>
      <c r="D42" s="109">
        <f>'Биланс на состојба'!D45</f>
        <v>0</v>
      </c>
    </row>
    <row r="43" spans="1:4" ht="14.25" thickTop="1" thickBot="1" x14ac:dyDescent="0.25">
      <c r="A43" s="110" t="s">
        <v>211</v>
      </c>
      <c r="B43" s="109">
        <f>'Биланс на состојба'!B46</f>
        <v>0</v>
      </c>
      <c r="C43" s="109">
        <f>'Биланс на состојба'!C46</f>
        <v>0</v>
      </c>
      <c r="D43" s="109">
        <f>'Биланс на состојба'!D46</f>
        <v>0</v>
      </c>
    </row>
    <row r="44" spans="1:4" ht="14.25" thickTop="1" thickBot="1" x14ac:dyDescent="0.25">
      <c r="A44" s="110" t="s">
        <v>212</v>
      </c>
      <c r="B44" s="109">
        <f>'Биланс на состојба'!B47</f>
        <v>160572</v>
      </c>
      <c r="C44" s="109">
        <f>'Биланс на состојба'!C47</f>
        <v>81080</v>
      </c>
      <c r="D44" s="109">
        <f>'Биланс на состојба'!D47</f>
        <v>50.494482226041903</v>
      </c>
    </row>
    <row r="45" spans="1:4" ht="14.25" thickTop="1" thickBot="1" x14ac:dyDescent="0.25">
      <c r="A45" s="110" t="s">
        <v>333</v>
      </c>
      <c r="B45" s="109">
        <f>'Биланс на состојба'!B48</f>
        <v>579286</v>
      </c>
      <c r="C45" s="109">
        <f>'Биланс на состојба'!C48</f>
        <v>938690</v>
      </c>
      <c r="D45" s="109">
        <f>'Биланс на состојба'!D48</f>
        <v>162.04258345618572</v>
      </c>
    </row>
    <row r="46" spans="1:4" ht="14.25" thickTop="1" thickBot="1" x14ac:dyDescent="0.25">
      <c r="A46" s="110" t="s">
        <v>334</v>
      </c>
      <c r="B46" s="109">
        <f>'Биланс на состојба'!B49</f>
        <v>106423</v>
      </c>
      <c r="C46" s="109">
        <f>'Биланс на состојба'!C49</f>
        <v>104524</v>
      </c>
      <c r="D46" s="109">
        <f>'Биланс на состојба'!D49</f>
        <v>98.215611287033823</v>
      </c>
    </row>
    <row r="47" spans="1:4" ht="14.25" thickTop="1" thickBot="1" x14ac:dyDescent="0.25">
      <c r="A47" s="110" t="s">
        <v>335</v>
      </c>
      <c r="B47" s="109">
        <f>'Биланс на состојба'!B50</f>
        <v>0</v>
      </c>
      <c r="C47" s="109">
        <f>'Биланс на состојба'!C50</f>
        <v>0</v>
      </c>
      <c r="D47" s="109">
        <f>'Биланс на состојба'!D50</f>
        <v>0</v>
      </c>
    </row>
    <row r="48" spans="1:4" s="111" customFormat="1" ht="14.25" thickTop="1" thickBot="1" x14ac:dyDescent="0.25">
      <c r="A48" s="106" t="s">
        <v>213</v>
      </c>
      <c r="B48" s="107">
        <f>'Биланс на состојба'!B51</f>
        <v>3578</v>
      </c>
      <c r="C48" s="107">
        <f>'Биланс на состојба'!C51</f>
        <v>2133</v>
      </c>
      <c r="D48" s="107">
        <f>'Биланс на состојба'!D51</f>
        <v>59.614309670206822</v>
      </c>
    </row>
    <row r="49" spans="1:4" ht="14.25" thickTop="1" thickBot="1" x14ac:dyDescent="0.25">
      <c r="A49" s="110" t="s">
        <v>214</v>
      </c>
      <c r="B49" s="109">
        <f>'Биланс на состојба'!B52</f>
        <v>0</v>
      </c>
      <c r="C49" s="109">
        <f>'Биланс на состојба'!C52</f>
        <v>0</v>
      </c>
      <c r="D49" s="109">
        <f>'Биланс на состојба'!D52</f>
        <v>0</v>
      </c>
    </row>
    <row r="50" spans="1:4" ht="14.25" thickTop="1" thickBot="1" x14ac:dyDescent="0.25">
      <c r="A50" s="110" t="s">
        <v>240</v>
      </c>
      <c r="B50" s="109">
        <f>'Биланс на состојба'!B53</f>
        <v>0</v>
      </c>
      <c r="C50" s="109">
        <f>'Биланс на состојба'!C53</f>
        <v>0</v>
      </c>
      <c r="D50" s="109">
        <f>'Биланс на состојба'!D53</f>
        <v>0</v>
      </c>
    </row>
    <row r="51" spans="1:4" ht="14.25" thickTop="1" thickBot="1" x14ac:dyDescent="0.25">
      <c r="A51" s="110" t="s">
        <v>216</v>
      </c>
      <c r="B51" s="109">
        <f>'Биланс на состојба'!B54</f>
        <v>3578</v>
      </c>
      <c r="C51" s="109">
        <f>'Биланс на состојба'!C54</f>
        <v>2133</v>
      </c>
      <c r="D51" s="109">
        <f>'Биланс на состојба'!D54</f>
        <v>59.614309670206822</v>
      </c>
    </row>
    <row r="52" spans="1:4" ht="14.25" thickTop="1" thickBot="1" x14ac:dyDescent="0.25">
      <c r="A52" s="110" t="s">
        <v>336</v>
      </c>
      <c r="B52" s="109">
        <f>'Биланс на состојба'!B55</f>
        <v>0</v>
      </c>
      <c r="C52" s="109">
        <f>'Биланс на состојба'!C55</f>
        <v>0</v>
      </c>
      <c r="D52" s="109">
        <f>'Биланс на состојба'!D55</f>
        <v>0</v>
      </c>
    </row>
    <row r="53" spans="1:4" s="111" customFormat="1" ht="14.25" thickTop="1" thickBot="1" x14ac:dyDescent="0.25">
      <c r="A53" s="106" t="s">
        <v>217</v>
      </c>
      <c r="B53" s="107">
        <f>'Биланс на состојба'!B56</f>
        <v>10983651</v>
      </c>
      <c r="C53" s="107">
        <f>'Биланс на состојба'!C56</f>
        <v>11558348</v>
      </c>
      <c r="D53" s="107">
        <f>'Биланс на состојба'!D56</f>
        <v>105.23229479887881</v>
      </c>
    </row>
    <row r="54" spans="1:4" ht="14.25" thickTop="1" thickBot="1" x14ac:dyDescent="0.25">
      <c r="A54" s="108" t="s">
        <v>218</v>
      </c>
      <c r="B54" s="109">
        <f>'Биланс на состојба'!B57</f>
        <v>533356</v>
      </c>
      <c r="C54" s="109">
        <f>'Биланс на состојба'!C57</f>
        <v>536071</v>
      </c>
      <c r="D54" s="109">
        <f>'Биланс на состојба'!D57</f>
        <v>100.5090408657632</v>
      </c>
    </row>
    <row r="55" spans="1:4" ht="13.5" thickTop="1" x14ac:dyDescent="0.2">
      <c r="A55" s="88"/>
      <c r="B55" s="88"/>
      <c r="C55" s="88"/>
      <c r="D55" s="88"/>
    </row>
    <row r="56" spans="1:4" x14ac:dyDescent="0.2">
      <c r="A56" s="88"/>
      <c r="B56" s="88"/>
      <c r="C56" s="88"/>
      <c r="D56" s="88"/>
    </row>
    <row r="57" spans="1:4" x14ac:dyDescent="0.2">
      <c r="A57" s="88"/>
      <c r="B57" s="88"/>
      <c r="C57" s="88"/>
      <c r="D57" s="88"/>
    </row>
    <row r="58" spans="1:4" x14ac:dyDescent="0.2">
      <c r="A58" s="88"/>
      <c r="B58" s="88"/>
      <c r="C58" s="88"/>
      <c r="D58" s="88"/>
    </row>
    <row r="59" spans="1:4" x14ac:dyDescent="0.2">
      <c r="A59" s="88"/>
      <c r="B59" s="88"/>
      <c r="C59" s="88"/>
      <c r="D59" s="88"/>
    </row>
    <row r="60" spans="1:4" x14ac:dyDescent="0.2">
      <c r="A60" s="88"/>
      <c r="B60" s="88"/>
      <c r="C60" s="88"/>
      <c r="D60" s="88"/>
    </row>
    <row r="61" spans="1:4" x14ac:dyDescent="0.2">
      <c r="A61" s="88"/>
      <c r="B61" s="88"/>
      <c r="C61" s="88"/>
      <c r="D61" s="88"/>
    </row>
    <row r="62" spans="1:4" x14ac:dyDescent="0.2">
      <c r="A62" s="88"/>
      <c r="B62" s="88"/>
      <c r="C62" s="88"/>
      <c r="D62" s="88"/>
    </row>
    <row r="63" spans="1:4" x14ac:dyDescent="0.2">
      <c r="A63" s="88"/>
      <c r="B63" s="88"/>
      <c r="C63" s="88"/>
      <c r="D63" s="88"/>
    </row>
    <row r="64" spans="1:4" x14ac:dyDescent="0.2">
      <c r="A64" s="88"/>
      <c r="B64" s="88"/>
      <c r="C64" s="88"/>
      <c r="D64" s="88"/>
    </row>
    <row r="65" spans="1:4" x14ac:dyDescent="0.2">
      <c r="A65" s="92"/>
      <c r="B65" s="92"/>
      <c r="C65" s="92"/>
      <c r="D65" s="92"/>
    </row>
    <row r="66" spans="1:4" x14ac:dyDescent="0.2">
      <c r="A66" s="92"/>
      <c r="B66" s="92"/>
      <c r="C66" s="92"/>
      <c r="D66" s="92"/>
    </row>
    <row r="67" spans="1:4" x14ac:dyDescent="0.2">
      <c r="A67" s="92"/>
      <c r="B67" s="92"/>
      <c r="C67" s="92"/>
      <c r="D67" s="92"/>
    </row>
    <row r="68" spans="1:4" x14ac:dyDescent="0.2">
      <c r="A68" s="92"/>
      <c r="B68" s="92"/>
      <c r="C68" s="92"/>
      <c r="D68" s="92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70" zoomScaleNormal="70" workbookViewId="0">
      <selection activeCell="C2" sqref="C2:E2"/>
    </sheetView>
  </sheetViews>
  <sheetFormatPr defaultColWidth="9.140625"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20" t="s">
        <v>28</v>
      </c>
      <c r="C2" s="228" t="str">
        <f>'ФИ-Почетна'!$C$18</f>
        <v>Макпетрол АД Скопје</v>
      </c>
      <c r="D2" s="229"/>
      <c r="E2" s="229"/>
    </row>
    <row r="3" spans="1:6" ht="12.75" customHeight="1" x14ac:dyDescent="0.2">
      <c r="A3" s="2"/>
      <c r="B3" s="120" t="s">
        <v>30</v>
      </c>
      <c r="C3" s="122" t="str">
        <f>'ФИ-Почетна'!$C$22</f>
        <v>01.01 - 30.06</v>
      </c>
      <c r="D3" s="123" t="s">
        <v>320</v>
      </c>
      <c r="E3" s="121">
        <f>'ФИ-Почетна'!$C$23</f>
        <v>2025</v>
      </c>
    </row>
    <row r="4" spans="1:6" x14ac:dyDescent="0.2">
      <c r="A4" s="2"/>
      <c r="B4" s="124" t="s">
        <v>239</v>
      </c>
      <c r="C4" s="125" t="str">
        <f>'ФИ-Почетна'!$C$20</f>
        <v>да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32" t="s">
        <v>27</v>
      </c>
      <c r="C6" s="232"/>
      <c r="D6" s="232"/>
      <c r="E6" s="232"/>
    </row>
    <row r="7" spans="1:6" x14ac:dyDescent="0.2">
      <c r="A7" s="2"/>
      <c r="B7" s="232"/>
      <c r="C7" s="232"/>
      <c r="D7" s="232"/>
      <c r="E7" s="232"/>
    </row>
    <row r="8" spans="1:6" s="128" customFormat="1" ht="15" customHeight="1" thickBot="1" x14ac:dyDescent="0.25">
      <c r="A8" s="126"/>
      <c r="B8" s="127"/>
      <c r="C8" s="231" t="s">
        <v>35</v>
      </c>
      <c r="D8" s="231"/>
      <c r="E8" s="231"/>
    </row>
    <row r="9" spans="1:6" s="130" customFormat="1" ht="25.5" customHeight="1" thickTop="1" thickBot="1" x14ac:dyDescent="0.25">
      <c r="A9" s="230"/>
      <c r="B9" s="230" t="s">
        <v>34</v>
      </c>
      <c r="C9" s="129" t="s">
        <v>25</v>
      </c>
      <c r="D9" s="129" t="s">
        <v>26</v>
      </c>
      <c r="E9" s="129" t="s">
        <v>29</v>
      </c>
    </row>
    <row r="10" spans="1:6" ht="46.5" thickTop="1" thickBot="1" x14ac:dyDescent="0.25">
      <c r="A10" s="230"/>
      <c r="B10" s="230"/>
      <c r="C10" s="129" t="s">
        <v>33</v>
      </c>
      <c r="D10" s="129" t="s">
        <v>33</v>
      </c>
      <c r="E10" s="131" t="s">
        <v>32</v>
      </c>
    </row>
    <row r="11" spans="1:6" ht="18.75" customHeight="1" thickTop="1" thickBot="1" x14ac:dyDescent="0.25">
      <c r="A11" s="132">
        <v>1</v>
      </c>
      <c r="B11" s="133" t="s">
        <v>369</v>
      </c>
      <c r="C11" s="107">
        <f>'Биланс на успех - природа'!C11</f>
        <v>14361883</v>
      </c>
      <c r="D11" s="107">
        <f>'Биланс на успех - природа'!D11</f>
        <v>14377983</v>
      </c>
      <c r="E11" s="107">
        <f>'Биланс на успех - природа'!E11</f>
        <v>100.11210229187914</v>
      </c>
      <c r="F11" s="3"/>
    </row>
    <row r="12" spans="1:6" ht="13.5" customHeight="1" thickTop="1" thickBot="1" x14ac:dyDescent="0.25">
      <c r="A12" s="132">
        <v>2</v>
      </c>
      <c r="B12" s="134" t="s">
        <v>14</v>
      </c>
      <c r="C12" s="109">
        <f>'Биланс на успех - природа'!C12</f>
        <v>14302032</v>
      </c>
      <c r="D12" s="109">
        <f>'Биланс на успех - природа'!D12</f>
        <v>14311739</v>
      </c>
      <c r="E12" s="109">
        <f>'Биланс на успех - природа'!E12</f>
        <v>100.06787147448699</v>
      </c>
      <c r="F12" s="3"/>
    </row>
    <row r="13" spans="1:6" ht="15.75" customHeight="1" thickTop="1" thickBot="1" x14ac:dyDescent="0.25">
      <c r="A13" s="132" t="s">
        <v>337</v>
      </c>
      <c r="B13" s="134" t="s">
        <v>235</v>
      </c>
      <c r="C13" s="135">
        <f>'Биланс на успех - природа'!C13</f>
        <v>14123880</v>
      </c>
      <c r="D13" s="135">
        <f>'Биланс на успех - природа'!D13</f>
        <v>14082233</v>
      </c>
      <c r="E13" s="109">
        <f>'Биланс на успех - природа'!E13</f>
        <v>99.705130601506099</v>
      </c>
      <c r="F13" s="3"/>
    </row>
    <row r="14" spans="1:6" ht="15" customHeight="1" thickTop="1" thickBot="1" x14ac:dyDescent="0.25">
      <c r="A14" s="132" t="s">
        <v>254</v>
      </c>
      <c r="B14" s="134" t="s">
        <v>236</v>
      </c>
      <c r="C14" s="135">
        <f>'Биланс на успех - природа'!C14</f>
        <v>178152</v>
      </c>
      <c r="D14" s="135">
        <f>'Биланс на успех - природа'!D14</f>
        <v>229506</v>
      </c>
      <c r="E14" s="109">
        <f>'Биланс на успех - природа'!E14</f>
        <v>128.82594638286406</v>
      </c>
      <c r="F14" s="3"/>
    </row>
    <row r="15" spans="1:6" ht="18" customHeight="1" thickTop="1" thickBot="1" x14ac:dyDescent="0.25">
      <c r="A15" s="132">
        <v>3</v>
      </c>
      <c r="B15" s="134" t="s">
        <v>255</v>
      </c>
      <c r="C15" s="136" t="str">
        <f>'Биланс на успех - природа'!C15</f>
        <v>XXXXXX</v>
      </c>
      <c r="D15" s="136" t="str">
        <f>'Биланс на успех - природа'!D15</f>
        <v>XXXXXX</v>
      </c>
      <c r="E15" s="136" t="str">
        <f>'Биланс на успех - природа'!E15</f>
        <v>xxxxx</v>
      </c>
      <c r="F15" s="3"/>
    </row>
    <row r="16" spans="1:6" ht="27" thickTop="1" thickBot="1" x14ac:dyDescent="0.25">
      <c r="A16" s="132">
        <v>4</v>
      </c>
      <c r="B16" s="134" t="s">
        <v>365</v>
      </c>
      <c r="C16" s="135">
        <f>'Биланс на успех - природа'!C16</f>
        <v>78318</v>
      </c>
      <c r="D16" s="135">
        <f>'Биланс на успех - природа'!D16</f>
        <v>68974</v>
      </c>
      <c r="E16" s="109">
        <f>'Биланс на успех - природа'!E16</f>
        <v>88.069153962052155</v>
      </c>
      <c r="F16" s="3"/>
    </row>
    <row r="17" spans="1:6" ht="27" thickTop="1" thickBot="1" x14ac:dyDescent="0.25">
      <c r="A17" s="132">
        <v>5</v>
      </c>
      <c r="B17" s="134" t="s">
        <v>366</v>
      </c>
      <c r="C17" s="135">
        <f>'Биланс на успех - природа'!C17</f>
        <v>74129</v>
      </c>
      <c r="D17" s="135">
        <f>'Биланс на успех - природа'!D17</f>
        <v>64935</v>
      </c>
      <c r="E17" s="109">
        <f>'Биланс на успех - природа'!E17</f>
        <v>87.597296604567703</v>
      </c>
      <c r="F17" s="3"/>
    </row>
    <row r="18" spans="1:6" ht="18" customHeight="1" thickTop="1" thickBot="1" x14ac:dyDescent="0.25">
      <c r="A18" s="132">
        <v>6</v>
      </c>
      <c r="B18" s="134" t="s">
        <v>367</v>
      </c>
      <c r="C18" s="135">
        <f>'Биланс на успех - природа'!C18</f>
        <v>0</v>
      </c>
      <c r="D18" s="135">
        <f>'Биланс на успех - природа'!D18</f>
        <v>0</v>
      </c>
      <c r="E18" s="109">
        <f>'Биланс на успех - природа'!E18</f>
        <v>0</v>
      </c>
      <c r="F18" s="3"/>
    </row>
    <row r="19" spans="1:6" ht="18" customHeight="1" thickTop="1" thickBot="1" x14ac:dyDescent="0.25">
      <c r="A19" s="132">
        <v>7</v>
      </c>
      <c r="B19" s="134" t="s">
        <v>7</v>
      </c>
      <c r="C19" s="135">
        <f>'Биланс на успех - природа'!C19</f>
        <v>59851</v>
      </c>
      <c r="D19" s="135">
        <f>'Биланс на успех - природа'!D19</f>
        <v>66244</v>
      </c>
      <c r="E19" s="109">
        <f>'Биланс на успех - природа'!E19</f>
        <v>110.68152578904279</v>
      </c>
      <c r="F19" s="3"/>
    </row>
    <row r="20" spans="1:6" ht="18" customHeight="1" thickTop="1" thickBot="1" x14ac:dyDescent="0.25">
      <c r="A20" s="132">
        <v>8</v>
      </c>
      <c r="B20" s="137" t="s">
        <v>368</v>
      </c>
      <c r="C20" s="107">
        <f>'Биланс на успех - природа'!C20</f>
        <v>13948290</v>
      </c>
      <c r="D20" s="107">
        <f>'Биланс на успех - природа'!D20</f>
        <v>14011302</v>
      </c>
      <c r="E20" s="107">
        <f>'Биланс на успех - природа'!E20</f>
        <v>100.45175430106485</v>
      </c>
      <c r="F20" s="3"/>
    </row>
    <row r="21" spans="1:6" ht="18" customHeight="1" thickTop="1" thickBot="1" x14ac:dyDescent="0.25">
      <c r="A21" s="132">
        <v>9</v>
      </c>
      <c r="B21" s="138" t="s">
        <v>355</v>
      </c>
      <c r="C21" s="135">
        <f>'Биланс на успех - природа'!C21</f>
        <v>12315458</v>
      </c>
      <c r="D21" s="135">
        <f>'Биланс на успех - природа'!D21</f>
        <v>12231010</v>
      </c>
      <c r="E21" s="109">
        <f>'Биланс на успех - природа'!E21</f>
        <v>99.314292655620278</v>
      </c>
      <c r="F21" s="3"/>
    </row>
    <row r="22" spans="1:6" ht="18" customHeight="1" thickTop="1" thickBot="1" x14ac:dyDescent="0.25">
      <c r="A22" s="132">
        <v>10</v>
      </c>
      <c r="B22" s="138" t="s">
        <v>356</v>
      </c>
      <c r="C22" s="135">
        <f>'Биланс на успех - природа'!C22</f>
        <v>114788</v>
      </c>
      <c r="D22" s="135">
        <f>'Биланс на успех - природа'!D22</f>
        <v>123431</v>
      </c>
      <c r="E22" s="109">
        <f>'Биланс на успех - природа'!E22</f>
        <v>107.52953270376695</v>
      </c>
      <c r="F22" s="3"/>
    </row>
    <row r="23" spans="1:6" ht="18" customHeight="1" thickTop="1" thickBot="1" x14ac:dyDescent="0.25">
      <c r="A23" s="132">
        <v>11</v>
      </c>
      <c r="B23" s="138" t="s">
        <v>357</v>
      </c>
      <c r="C23" s="135">
        <f>'Биланс на успех - природа'!C23</f>
        <v>0</v>
      </c>
      <c r="D23" s="135">
        <f>'Биланс на успех - природа'!D23</f>
        <v>7</v>
      </c>
      <c r="E23" s="109">
        <f>'Биланс на успех - природа'!E23</f>
        <v>0</v>
      </c>
      <c r="F23" s="3"/>
    </row>
    <row r="24" spans="1:6" ht="14.25" thickTop="1" thickBot="1" x14ac:dyDescent="0.25">
      <c r="A24" s="132">
        <v>12</v>
      </c>
      <c r="B24" s="138" t="s">
        <v>358</v>
      </c>
      <c r="C24" s="135">
        <f>'Биланс на успех - природа'!C24</f>
        <v>340312</v>
      </c>
      <c r="D24" s="135">
        <f>'Биланс на успех - природа'!D24</f>
        <v>380143</v>
      </c>
      <c r="E24" s="109">
        <f>'Биланс на успех - природа'!E24</f>
        <v>111.70425962058346</v>
      </c>
      <c r="F24" s="3"/>
    </row>
    <row r="25" spans="1:6" ht="18" customHeight="1" thickTop="1" thickBot="1" x14ac:dyDescent="0.25">
      <c r="A25" s="132">
        <v>13</v>
      </c>
      <c r="B25" s="138" t="s">
        <v>359</v>
      </c>
      <c r="C25" s="135">
        <f>'Биланс на успех - природа'!C25</f>
        <v>125768</v>
      </c>
      <c r="D25" s="135">
        <f>'Биланс на успех - природа'!D25</f>
        <v>130862</v>
      </c>
      <c r="E25" s="109">
        <f>'Биланс на успех - природа'!E25</f>
        <v>104.05031486546656</v>
      </c>
      <c r="F25" s="3"/>
    </row>
    <row r="26" spans="1:6" ht="18" customHeight="1" thickTop="1" thickBot="1" x14ac:dyDescent="0.25">
      <c r="A26" s="132">
        <v>14</v>
      </c>
      <c r="B26" s="138" t="s">
        <v>360</v>
      </c>
      <c r="C26" s="135">
        <f>'Биланс на успех - природа'!C26</f>
        <v>891129</v>
      </c>
      <c r="D26" s="135">
        <f>'Биланс на успех - природа'!D26</f>
        <v>950609</v>
      </c>
      <c r="E26" s="109">
        <f>'Биланс на успех - природа'!E26</f>
        <v>106.67467897464901</v>
      </c>
      <c r="F26" s="3"/>
    </row>
    <row r="27" spans="1:6" ht="14.25" customHeight="1" thickTop="1" thickBot="1" x14ac:dyDescent="0.25">
      <c r="A27" s="132">
        <v>15</v>
      </c>
      <c r="B27" s="134" t="s">
        <v>361</v>
      </c>
      <c r="C27" s="135">
        <f>'Биланс на успех - природа'!C27</f>
        <v>139881</v>
      </c>
      <c r="D27" s="135">
        <f>'Биланс на успех - природа'!D27</f>
        <v>143864</v>
      </c>
      <c r="E27" s="109">
        <f>'Биланс на успех - природа'!E27</f>
        <v>102.84742030726117</v>
      </c>
      <c r="F27" s="3"/>
    </row>
    <row r="28" spans="1:6" ht="18" customHeight="1" thickTop="1" thickBot="1" x14ac:dyDescent="0.25">
      <c r="A28" s="132">
        <v>16</v>
      </c>
      <c r="B28" s="138" t="s">
        <v>362</v>
      </c>
      <c r="C28" s="135">
        <f>'Биланс на успех - природа'!C28</f>
        <v>0</v>
      </c>
      <c r="D28" s="135">
        <f>'Биланс на успех - природа'!D28</f>
        <v>0</v>
      </c>
      <c r="E28" s="109">
        <f>'Биланс на успех - природа'!E28</f>
        <v>0</v>
      </c>
      <c r="F28" s="3"/>
    </row>
    <row r="29" spans="1:6" ht="18" customHeight="1" thickTop="1" thickBot="1" x14ac:dyDescent="0.25">
      <c r="A29" s="132">
        <v>17</v>
      </c>
      <c r="B29" s="134" t="s">
        <v>363</v>
      </c>
      <c r="C29" s="135">
        <f>'Биланс на успех - природа'!C29</f>
        <v>90</v>
      </c>
      <c r="D29" s="135">
        <f>'Биланс на успех - природа'!D29</f>
        <v>13</v>
      </c>
      <c r="E29" s="109">
        <f>'Биланс на успех - природа'!E29</f>
        <v>14.444444444444443</v>
      </c>
      <c r="F29" s="3"/>
    </row>
    <row r="30" spans="1:6" ht="18" customHeight="1" thickTop="1" thickBot="1" x14ac:dyDescent="0.25">
      <c r="A30" s="132">
        <v>18</v>
      </c>
      <c r="B30" s="138" t="s">
        <v>364</v>
      </c>
      <c r="C30" s="135">
        <f>'Биланс на успех - природа'!C30</f>
        <v>0</v>
      </c>
      <c r="D30" s="135">
        <f>'Биланс на успех - природа'!D30</f>
        <v>0</v>
      </c>
      <c r="E30" s="109">
        <f>'Биланс на успех - природа'!E30</f>
        <v>0</v>
      </c>
      <c r="F30" s="3"/>
    </row>
    <row r="31" spans="1:6" ht="14.25" thickTop="1" thickBot="1" x14ac:dyDescent="0.25">
      <c r="A31" s="132">
        <v>19</v>
      </c>
      <c r="B31" s="134" t="s">
        <v>8</v>
      </c>
      <c r="C31" s="135">
        <f>'Биланс на успех - природа'!C31</f>
        <v>20864</v>
      </c>
      <c r="D31" s="135">
        <f>'Биланс на успех - природа'!D31</f>
        <v>51363</v>
      </c>
      <c r="E31" s="109">
        <f>'Биланс на успех - природа'!E31</f>
        <v>246.18002300613497</v>
      </c>
      <c r="F31" s="3"/>
    </row>
    <row r="32" spans="1:6" ht="18" customHeight="1" thickTop="1" thickBot="1" x14ac:dyDescent="0.25">
      <c r="A32" s="132">
        <v>20</v>
      </c>
      <c r="B32" s="137" t="s">
        <v>9</v>
      </c>
      <c r="C32" s="139">
        <f>'Биланс на успех - природа'!C32</f>
        <v>409404</v>
      </c>
      <c r="D32" s="139">
        <f>'Биланс на успех - природа'!D32</f>
        <v>362642</v>
      </c>
      <c r="E32" s="139">
        <f>'Биланс на успех - природа'!E32</f>
        <v>88.578030502877354</v>
      </c>
      <c r="F32" s="3"/>
    </row>
    <row r="33" spans="1:6" ht="14.25" customHeight="1" thickTop="1" thickBot="1" x14ac:dyDescent="0.25">
      <c r="A33" s="132">
        <v>21</v>
      </c>
      <c r="B33" s="138" t="s">
        <v>344</v>
      </c>
      <c r="C33" s="139">
        <f>'Биланс на успех - природа'!C33</f>
        <v>73150</v>
      </c>
      <c r="D33" s="139">
        <f>'Биланс на успех - природа'!D33</f>
        <v>122392</v>
      </c>
      <c r="E33" s="107">
        <f>'Биланс на успех - природа'!E33</f>
        <v>167.31647300068352</v>
      </c>
      <c r="F33" s="3"/>
    </row>
    <row r="34" spans="1:6" ht="30" customHeight="1" thickTop="1" thickBot="1" x14ac:dyDescent="0.25">
      <c r="A34" s="132" t="s">
        <v>338</v>
      </c>
      <c r="B34" s="134" t="s">
        <v>256</v>
      </c>
      <c r="C34" s="135">
        <f>'Биланс на успех - природа'!C34</f>
        <v>72751</v>
      </c>
      <c r="D34" s="135">
        <f>'Биланс на успех - природа'!D34</f>
        <v>122315</v>
      </c>
      <c r="E34" s="109">
        <f>'Биланс на успех - природа'!E34</f>
        <v>168.12827315088452</v>
      </c>
      <c r="F34" s="3"/>
    </row>
    <row r="35" spans="1:6" ht="18.75" customHeight="1" thickTop="1" thickBot="1" x14ac:dyDescent="0.25">
      <c r="A35" s="132" t="s">
        <v>339</v>
      </c>
      <c r="B35" s="134" t="s">
        <v>345</v>
      </c>
      <c r="C35" s="135">
        <f>'Биланс на успех - природа'!C35</f>
        <v>399</v>
      </c>
      <c r="D35" s="135">
        <f>'Биланс на успех - природа'!D35</f>
        <v>77</v>
      </c>
      <c r="E35" s="109">
        <f>'Биланс на успех - природа'!E35</f>
        <v>19.298245614035086</v>
      </c>
      <c r="F35" s="3"/>
    </row>
    <row r="36" spans="1:6" ht="17.25" customHeight="1" thickTop="1" thickBot="1" x14ac:dyDescent="0.25">
      <c r="A36" s="132" t="s">
        <v>340</v>
      </c>
      <c r="B36" s="134" t="s">
        <v>346</v>
      </c>
      <c r="C36" s="135">
        <f>'Биланс на успех - природа'!C36</f>
        <v>0</v>
      </c>
      <c r="D36" s="135">
        <f>'Биланс на успех - природа'!D36</f>
        <v>0</v>
      </c>
      <c r="E36" s="109">
        <f>'Биланс на успех - природа'!E36</f>
        <v>0</v>
      </c>
      <c r="F36" s="3"/>
    </row>
    <row r="37" spans="1:6" ht="18" customHeight="1" thickTop="1" thickBot="1" x14ac:dyDescent="0.25">
      <c r="A37" s="132">
        <v>22</v>
      </c>
      <c r="B37" s="138" t="s">
        <v>347</v>
      </c>
      <c r="C37" s="107">
        <f>'Биланс на успех - природа'!C37</f>
        <v>45170</v>
      </c>
      <c r="D37" s="107">
        <f>'Биланс на успех - природа'!D37</f>
        <v>40317</v>
      </c>
      <c r="E37" s="107">
        <f>'Биланс на успех - природа'!E37</f>
        <v>89.256143458047376</v>
      </c>
      <c r="F37" s="3"/>
    </row>
    <row r="38" spans="1:6" ht="18" customHeight="1" thickTop="1" thickBot="1" x14ac:dyDescent="0.25">
      <c r="A38" s="132" t="s">
        <v>341</v>
      </c>
      <c r="B38" s="134" t="s">
        <v>257</v>
      </c>
      <c r="C38" s="135">
        <f>'Биланс на успех - природа'!C38</f>
        <v>1484</v>
      </c>
      <c r="D38" s="135">
        <f>'Биланс на успех - природа'!D38</f>
        <v>4403</v>
      </c>
      <c r="E38" s="109">
        <f>'Биланс на успех - природа'!E38</f>
        <v>296.69811320754718</v>
      </c>
      <c r="F38" s="3"/>
    </row>
    <row r="39" spans="1:6" ht="18" customHeight="1" thickTop="1" thickBot="1" x14ac:dyDescent="0.25">
      <c r="A39" s="132" t="s">
        <v>342</v>
      </c>
      <c r="B39" s="134" t="s">
        <v>258</v>
      </c>
      <c r="C39" s="135">
        <f>'Биланс на успех - природа'!C39</f>
        <v>57</v>
      </c>
      <c r="D39" s="135">
        <f>'Биланс на успех - природа'!D39</f>
        <v>75</v>
      </c>
      <c r="E39" s="109">
        <f>'Биланс на успех - природа'!E39</f>
        <v>131.57894736842107</v>
      </c>
      <c r="F39" s="3"/>
    </row>
    <row r="40" spans="1:6" ht="18" customHeight="1" thickTop="1" thickBot="1" x14ac:dyDescent="0.25">
      <c r="A40" s="132" t="s">
        <v>343</v>
      </c>
      <c r="B40" s="134" t="s">
        <v>348</v>
      </c>
      <c r="C40" s="135">
        <f>'Биланс на успех - природа'!C40</f>
        <v>43629</v>
      </c>
      <c r="D40" s="135">
        <f>'Биланс на успех - природа'!D40</f>
        <v>35839</v>
      </c>
      <c r="E40" s="109">
        <f>'Биланс на успех - природа'!E40</f>
        <v>82.144903619152402</v>
      </c>
      <c r="F40" s="3"/>
    </row>
    <row r="41" spans="1:6" ht="18" customHeight="1" thickTop="1" thickBot="1" x14ac:dyDescent="0.25">
      <c r="A41" s="132">
        <v>23</v>
      </c>
      <c r="B41" s="137" t="s">
        <v>349</v>
      </c>
      <c r="C41" s="107">
        <f>'Биланс на успех - природа'!C41</f>
        <v>437384</v>
      </c>
      <c r="D41" s="107">
        <f>'Биланс на успех - природа'!D41</f>
        <v>444717</v>
      </c>
      <c r="E41" s="107">
        <f>'Биланс на успех - природа'!E41</f>
        <v>101.67655881330822</v>
      </c>
      <c r="F41" s="3"/>
    </row>
    <row r="42" spans="1:6" ht="18" customHeight="1" thickTop="1" thickBot="1" x14ac:dyDescent="0.25">
      <c r="A42" s="132">
        <v>24</v>
      </c>
      <c r="B42" s="134" t="s">
        <v>350</v>
      </c>
      <c r="C42" s="135">
        <f>'Биланс на успех - природа'!C42</f>
        <v>0</v>
      </c>
      <c r="D42" s="135">
        <f>'Биланс на успех - природа'!D42</f>
        <v>0</v>
      </c>
      <c r="E42" s="109">
        <f>'Биланс на успех - природа'!E42</f>
        <v>0</v>
      </c>
      <c r="F42" s="3"/>
    </row>
    <row r="43" spans="1:6" ht="18" customHeight="1" thickTop="1" thickBot="1" x14ac:dyDescent="0.25">
      <c r="A43" s="132">
        <v>25</v>
      </c>
      <c r="B43" s="137" t="s">
        <v>16</v>
      </c>
      <c r="C43" s="107">
        <f>'Биланс на успех - природа'!C43</f>
        <v>437384</v>
      </c>
      <c r="D43" s="107">
        <f>'Биланс на успех - природа'!D43</f>
        <v>444717</v>
      </c>
      <c r="E43" s="107">
        <f>'Биланс на успех - природа'!E43</f>
        <v>101.67655881330822</v>
      </c>
      <c r="F43" s="3"/>
    </row>
    <row r="44" spans="1:6" ht="18" customHeight="1" thickTop="1" thickBot="1" x14ac:dyDescent="0.25">
      <c r="A44" s="132">
        <v>26</v>
      </c>
      <c r="B44" s="138" t="s">
        <v>17</v>
      </c>
      <c r="C44" s="135">
        <f>'Биланс на успех - природа'!C44</f>
        <v>47485</v>
      </c>
      <c r="D44" s="135">
        <f>'Биланс на успех - природа'!D44</f>
        <v>49526</v>
      </c>
      <c r="E44" s="109">
        <f>'Биланс на успех - природа'!E44</f>
        <v>104.2981994313994</v>
      </c>
      <c r="F44" s="3"/>
    </row>
    <row r="45" spans="1:6" ht="18" customHeight="1" thickTop="1" thickBot="1" x14ac:dyDescent="0.25">
      <c r="A45" s="132">
        <v>27</v>
      </c>
      <c r="B45" s="137" t="s">
        <v>351</v>
      </c>
      <c r="C45" s="107">
        <f>'Биланс на успех - природа'!C45</f>
        <v>389899</v>
      </c>
      <c r="D45" s="107">
        <f>'Биланс на успех - природа'!D45</f>
        <v>395191</v>
      </c>
      <c r="E45" s="107">
        <f>'Биланс на успех - природа'!E45</f>
        <v>101.35727457623641</v>
      </c>
      <c r="F45" s="3"/>
    </row>
    <row r="46" spans="1:6" ht="18" customHeight="1" thickTop="1" thickBot="1" x14ac:dyDescent="0.25">
      <c r="A46" s="132">
        <v>28</v>
      </c>
      <c r="B46" s="138" t="s">
        <v>10</v>
      </c>
      <c r="C46" s="135">
        <f>'Биланс на успех - природа'!C46</f>
        <v>0</v>
      </c>
      <c r="D46" s="135">
        <f>'Биланс на успех - природа'!D46</f>
        <v>0</v>
      </c>
      <c r="E46" s="109">
        <f>'Биланс на успех - природа'!E46</f>
        <v>0</v>
      </c>
      <c r="F46" s="3"/>
    </row>
    <row r="47" spans="1:6" ht="14.25" thickTop="1" thickBot="1" x14ac:dyDescent="0.25">
      <c r="A47" s="132">
        <v>29</v>
      </c>
      <c r="B47" s="137" t="s">
        <v>352</v>
      </c>
      <c r="C47" s="107">
        <f>'Биланс на успех - природа'!C47</f>
        <v>389899</v>
      </c>
      <c r="D47" s="107">
        <f>'Биланс на успех - природа'!D47</f>
        <v>395191</v>
      </c>
      <c r="E47" s="107">
        <f>'Биланс на успех - природа'!E47</f>
        <v>101.35727457623641</v>
      </c>
    </row>
    <row r="48" spans="1:6" ht="14.25" thickTop="1" thickBot="1" x14ac:dyDescent="0.25">
      <c r="A48" s="132">
        <v>30</v>
      </c>
      <c r="B48" s="134" t="s">
        <v>353</v>
      </c>
      <c r="C48" s="135">
        <f>'Биланс на успех - природа'!C48</f>
        <v>495000</v>
      </c>
      <c r="D48" s="135">
        <f>'Биланс на успех - природа'!D48</f>
        <v>-66</v>
      </c>
      <c r="E48" s="109">
        <f>'Биланс на успех - природа'!E48</f>
        <v>-1.3333333333333334E-2</v>
      </c>
    </row>
    <row r="49" spans="1:5" ht="14.25" thickTop="1" thickBot="1" x14ac:dyDescent="0.25">
      <c r="A49" s="132">
        <v>31</v>
      </c>
      <c r="B49" s="137" t="s">
        <v>354</v>
      </c>
      <c r="C49" s="107">
        <f>'Биланс на успех - природа'!C49</f>
        <v>884899</v>
      </c>
      <c r="D49" s="107">
        <f>'Биланс на успех - природа'!D49</f>
        <v>395125</v>
      </c>
      <c r="E49" s="107">
        <f>'Биланс на успех - природа'!E49</f>
        <v>44.651988532024561</v>
      </c>
    </row>
    <row r="50" spans="1:5" ht="13.5" thickTop="1" x14ac:dyDescent="0.2">
      <c r="A50" s="140"/>
      <c r="B50" s="140"/>
      <c r="C50" s="140"/>
      <c r="D50" s="140"/>
      <c r="E50" s="140"/>
    </row>
    <row r="51" spans="1:5" x14ac:dyDescent="0.2">
      <c r="A51" s="140"/>
      <c r="B51" s="140"/>
      <c r="C51" s="140"/>
      <c r="D51" s="140"/>
      <c r="E51" s="140"/>
    </row>
    <row r="52" spans="1:5" x14ac:dyDescent="0.2">
      <c r="A52" s="140"/>
      <c r="B52" s="140"/>
      <c r="C52" s="140"/>
      <c r="D52" s="140"/>
      <c r="E52" s="140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D50"/>
  <sheetViews>
    <sheetView zoomScale="70" zoomScaleNormal="70" workbookViewId="0">
      <selection activeCell="B2" sqref="B2:D2"/>
    </sheetView>
  </sheetViews>
  <sheetFormatPr defaultColWidth="9.140625"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20" t="s">
        <v>28</v>
      </c>
      <c r="B2" s="233" t="str">
        <f>'ФИ-Почетна'!$C$18</f>
        <v>Макпетрол АД Скопје</v>
      </c>
      <c r="C2" s="234"/>
      <c r="D2" s="234"/>
    </row>
    <row r="3" spans="1:4" ht="12" customHeight="1" x14ac:dyDescent="0.2">
      <c r="A3" s="120" t="s">
        <v>30</v>
      </c>
      <c r="B3" s="141" t="str">
        <f>'ФИ-Почетна'!$C$22</f>
        <v>01.01 - 30.06</v>
      </c>
      <c r="C3" s="120" t="s">
        <v>320</v>
      </c>
      <c r="D3" s="142">
        <f>'ФИ-Почетна'!$C$23</f>
        <v>2025</v>
      </c>
    </row>
    <row r="4" spans="1:4" ht="12" customHeight="1" x14ac:dyDescent="0.2">
      <c r="A4" s="124" t="s">
        <v>239</v>
      </c>
      <c r="B4" s="125" t="str">
        <f>'ФИ-Почетна'!$C$20</f>
        <v>да</v>
      </c>
      <c r="C4" s="2"/>
      <c r="D4" s="2"/>
    </row>
    <row r="5" spans="1:4" ht="24" customHeight="1" x14ac:dyDescent="0.2">
      <c r="A5" s="235" t="s">
        <v>112</v>
      </c>
      <c r="B5" s="235"/>
      <c r="C5" s="235"/>
      <c r="D5" s="2"/>
    </row>
    <row r="6" spans="1:4" ht="12" customHeight="1" thickBot="1" x14ac:dyDescent="0.25">
      <c r="A6" s="143"/>
      <c r="B6" s="2"/>
      <c r="C6" s="236" t="s">
        <v>35</v>
      </c>
      <c r="D6" s="236"/>
    </row>
    <row r="7" spans="1:4" s="144" customFormat="1" ht="32.25" customHeight="1" thickTop="1" thickBot="1" x14ac:dyDescent="0.25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 x14ac:dyDescent="0.25">
      <c r="A8" s="145" t="s">
        <v>37</v>
      </c>
      <c r="B8" s="146">
        <f>'Паричен тек'!B9</f>
        <v>392010</v>
      </c>
      <c r="C8" s="146">
        <f>'Паричен тек'!C9</f>
        <v>682223</v>
      </c>
      <c r="D8" s="146">
        <f>'Паричен тек'!D9</f>
        <v>174.03203999897963</v>
      </c>
    </row>
    <row r="9" spans="1:4" ht="17.25" customHeight="1" thickTop="1" thickBot="1" x14ac:dyDescent="0.25">
      <c r="A9" s="147" t="s">
        <v>38</v>
      </c>
      <c r="B9" s="148">
        <f>'Паричен тек'!B10</f>
        <v>389899</v>
      </c>
      <c r="C9" s="148">
        <f>'Паричен тек'!C10</f>
        <v>395191</v>
      </c>
      <c r="D9" s="148">
        <f>'Паричен тек'!D10</f>
        <v>101.35727457623641</v>
      </c>
    </row>
    <row r="10" spans="1:4" ht="16.5" customHeight="1" thickTop="1" thickBot="1" x14ac:dyDescent="0.25">
      <c r="A10" s="149" t="s">
        <v>39</v>
      </c>
      <c r="B10" s="150">
        <f>'Паричен тек'!B11</f>
        <v>0</v>
      </c>
      <c r="C10" s="150">
        <f>'Паричен тек'!C11</f>
        <v>0</v>
      </c>
      <c r="D10" s="150">
        <f>'Паричен тек'!D11</f>
        <v>0</v>
      </c>
    </row>
    <row r="11" spans="1:4" ht="16.5" customHeight="1" thickTop="1" thickBot="1" x14ac:dyDescent="0.25">
      <c r="A11" s="149" t="s">
        <v>40</v>
      </c>
      <c r="B11" s="150">
        <f>'Паричен тек'!B12</f>
        <v>139881</v>
      </c>
      <c r="C11" s="150">
        <f>'Паричен тек'!C12</f>
        <v>143864</v>
      </c>
      <c r="D11" s="150">
        <f>'Паричен тек'!D12</f>
        <v>102.84742030726117</v>
      </c>
    </row>
    <row r="12" spans="1:4" ht="16.5" customHeight="1" thickTop="1" thickBot="1" x14ac:dyDescent="0.25">
      <c r="A12" s="149" t="s">
        <v>69</v>
      </c>
      <c r="B12" s="150">
        <f>'Паричен тек'!B13</f>
        <v>0</v>
      </c>
      <c r="C12" s="150">
        <f>'Паричен тек'!C13</f>
        <v>0</v>
      </c>
      <c r="D12" s="150">
        <f>'Паричен тек'!D13</f>
        <v>0</v>
      </c>
    </row>
    <row r="13" spans="1:4" ht="16.5" customHeight="1" thickTop="1" thickBot="1" x14ac:dyDescent="0.25">
      <c r="A13" s="149" t="s">
        <v>70</v>
      </c>
      <c r="B13" s="150">
        <f>'Паричен тек'!B14</f>
        <v>-163483</v>
      </c>
      <c r="C13" s="150">
        <f>'Паричен тек'!C14</f>
        <v>-58353</v>
      </c>
      <c r="D13" s="150">
        <f>'Паричен тек'!D14</f>
        <v>0</v>
      </c>
    </row>
    <row r="14" spans="1:4" ht="16.5" customHeight="1" thickTop="1" thickBot="1" x14ac:dyDescent="0.25">
      <c r="A14" s="149" t="s">
        <v>71</v>
      </c>
      <c r="B14" s="150">
        <f>'Паричен тек'!B15</f>
        <v>-43972</v>
      </c>
      <c r="C14" s="150">
        <f>'Паричен тек'!C15</f>
        <v>52268</v>
      </c>
      <c r="D14" s="150">
        <f>'Паричен тек'!D15</f>
        <v>0</v>
      </c>
    </row>
    <row r="15" spans="1:4" ht="16.5" customHeight="1" thickTop="1" thickBot="1" x14ac:dyDescent="0.25">
      <c r="A15" s="149" t="s">
        <v>72</v>
      </c>
      <c r="B15" s="150">
        <f>'Паричен тек'!B16</f>
        <v>207674</v>
      </c>
      <c r="C15" s="150">
        <f>'Паричен тек'!C16</f>
        <v>5715</v>
      </c>
      <c r="D15" s="150">
        <f>'Паричен тек'!D16</f>
        <v>2.7519092423702531</v>
      </c>
    </row>
    <row r="16" spans="1:4" ht="16.5" customHeight="1" thickTop="1" thickBot="1" x14ac:dyDescent="0.25">
      <c r="A16" s="149" t="s">
        <v>73</v>
      </c>
      <c r="B16" s="150">
        <f>'Паричен тек'!B17</f>
        <v>37286</v>
      </c>
      <c r="C16" s="150">
        <f>'Паричен тек'!C17</f>
        <v>20538</v>
      </c>
      <c r="D16" s="150">
        <f>'Паричен тек'!D17</f>
        <v>55.082336533819664</v>
      </c>
    </row>
    <row r="17" spans="1:4" ht="16.5" customHeight="1" thickTop="1" thickBot="1" x14ac:dyDescent="0.25">
      <c r="A17" s="149" t="s">
        <v>223</v>
      </c>
      <c r="B17" s="150">
        <f>'Паричен тек'!B18</f>
        <v>22090</v>
      </c>
      <c r="C17" s="150">
        <f>'Паричен тек'!C18</f>
        <v>40725</v>
      </c>
      <c r="D17" s="150">
        <f>'Паричен тек'!D18</f>
        <v>184.35943866002717</v>
      </c>
    </row>
    <row r="18" spans="1:4" ht="16.5" customHeight="1" thickTop="1" thickBot="1" x14ac:dyDescent="0.25">
      <c r="A18" s="149" t="s">
        <v>74</v>
      </c>
      <c r="B18" s="150">
        <f>'Паричен тек'!B19</f>
        <v>151550</v>
      </c>
      <c r="C18" s="150">
        <f>'Паричен тек'!C19</f>
        <v>519494</v>
      </c>
      <c r="D18" s="150">
        <f>'Паричен тек'!D19</f>
        <v>342.78719894424279</v>
      </c>
    </row>
    <row r="19" spans="1:4" ht="16.5" customHeight="1" thickTop="1" thickBot="1" x14ac:dyDescent="0.25">
      <c r="A19" s="149" t="s">
        <v>75</v>
      </c>
      <c r="B19" s="150">
        <f>'Паричен тек'!B20</f>
        <v>14137</v>
      </c>
      <c r="C19" s="150">
        <f>'Паричен тек'!C20</f>
        <v>-57561</v>
      </c>
      <c r="D19" s="150">
        <f>'Паричен тек'!D20</f>
        <v>-407.1655938317889</v>
      </c>
    </row>
    <row r="20" spans="1:4" ht="16.5" customHeight="1" thickTop="1" thickBot="1" x14ac:dyDescent="0.25">
      <c r="A20" s="149" t="s">
        <v>91</v>
      </c>
      <c r="B20" s="150">
        <f>'Паричен тек'!B21</f>
        <v>-145007</v>
      </c>
      <c r="C20" s="150">
        <f>'Паричен тек'!C21</f>
        <v>-96819</v>
      </c>
      <c r="D20" s="150">
        <f>'Паричен тек'!D21</f>
        <v>0</v>
      </c>
    </row>
    <row r="21" spans="1:4" ht="16.5" customHeight="1" thickTop="1" thickBot="1" x14ac:dyDescent="0.25">
      <c r="A21" s="149" t="s">
        <v>222</v>
      </c>
      <c r="B21" s="150">
        <f>'Паричен тек'!B22</f>
        <v>-26830</v>
      </c>
      <c r="C21" s="150">
        <f>'Паричен тек'!C22</f>
        <v>-1899</v>
      </c>
      <c r="D21" s="150">
        <f>'Паричен тек'!D22</f>
        <v>0</v>
      </c>
    </row>
    <row r="22" spans="1:4" ht="16.5" customHeight="1" thickTop="1" thickBot="1" x14ac:dyDescent="0.25">
      <c r="A22" s="149" t="s">
        <v>76</v>
      </c>
      <c r="B22" s="150">
        <f>'Паричен тек'!B23</f>
        <v>-9630</v>
      </c>
      <c r="C22" s="150">
        <f>'Паричен тек'!C23</f>
        <v>-34534</v>
      </c>
      <c r="D22" s="150">
        <f>'Паричен тек'!D23</f>
        <v>0</v>
      </c>
    </row>
    <row r="23" spans="1:4" ht="16.5" customHeight="1" thickTop="1" thickBot="1" x14ac:dyDescent="0.25">
      <c r="A23" s="149" t="s">
        <v>77</v>
      </c>
      <c r="B23" s="150">
        <f>'Паричен тек'!B24</f>
        <v>-60060</v>
      </c>
      <c r="C23" s="150">
        <f>'Паричен тек'!C24</f>
        <v>-82500</v>
      </c>
      <c r="D23" s="150">
        <f>'Паричен тек'!D24</f>
        <v>0</v>
      </c>
    </row>
    <row r="24" spans="1:4" ht="16.5" customHeight="1" thickTop="1" thickBot="1" x14ac:dyDescent="0.25">
      <c r="A24" s="149" t="s">
        <v>41</v>
      </c>
      <c r="B24" s="150">
        <f>'Паричен тек'!B25</f>
        <v>0</v>
      </c>
      <c r="C24" s="150">
        <f>'Паричен тек'!C25</f>
        <v>0</v>
      </c>
      <c r="D24" s="150">
        <f>'Паричен тек'!D25</f>
        <v>0</v>
      </c>
    </row>
    <row r="25" spans="1:4" ht="16.5" customHeight="1" thickTop="1" thickBot="1" x14ac:dyDescent="0.25">
      <c r="A25" s="149" t="s">
        <v>78</v>
      </c>
      <c r="B25" s="150">
        <f>'Паричен тек'!B26</f>
        <v>-370</v>
      </c>
      <c r="C25" s="150">
        <f>'Паричен тек'!C26</f>
        <v>0</v>
      </c>
      <c r="D25" s="150">
        <f>'Паричен тек'!D26</f>
        <v>0</v>
      </c>
    </row>
    <row r="26" spans="1:4" ht="16.5" customHeight="1" thickTop="1" thickBot="1" x14ac:dyDescent="0.25">
      <c r="A26" s="149" t="s">
        <v>79</v>
      </c>
      <c r="B26" s="150">
        <f>'Паричен тек'!B27</f>
        <v>0</v>
      </c>
      <c r="C26" s="150">
        <f>'Паричен тек'!C27</f>
        <v>0</v>
      </c>
      <c r="D26" s="150">
        <f>'Паричен тек'!D27</f>
        <v>0</v>
      </c>
    </row>
    <row r="27" spans="1:4" ht="16.5" customHeight="1" thickTop="1" thickBot="1" x14ac:dyDescent="0.25">
      <c r="A27" s="149" t="s">
        <v>84</v>
      </c>
      <c r="B27" s="150">
        <f>'Паричен тек'!B28</f>
        <v>-121155</v>
      </c>
      <c r="C27" s="150">
        <f>'Паричен тек'!C28</f>
        <v>-163906</v>
      </c>
      <c r="D27" s="150">
        <f>'Паричен тек'!D28</f>
        <v>0</v>
      </c>
    </row>
    <row r="28" spans="1:4" ht="21.75" customHeight="1" thickTop="1" thickBot="1" x14ac:dyDescent="0.25">
      <c r="A28" s="145" t="s">
        <v>42</v>
      </c>
      <c r="B28" s="146">
        <f>'Паричен тек'!B29</f>
        <v>-1009735</v>
      </c>
      <c r="C28" s="146">
        <f>'Паричен тек'!C29</f>
        <v>284</v>
      </c>
      <c r="D28" s="146">
        <f>'Паричен тек'!D29</f>
        <v>0</v>
      </c>
    </row>
    <row r="29" spans="1:4" ht="17.25" customHeight="1" thickTop="1" thickBot="1" x14ac:dyDescent="0.25">
      <c r="A29" s="149" t="s">
        <v>81</v>
      </c>
      <c r="B29" s="150">
        <f>'Паричен тек'!B30</f>
        <v>-179803</v>
      </c>
      <c r="C29" s="150">
        <f>'Паричен тек'!C30</f>
        <v>-117461</v>
      </c>
      <c r="D29" s="150">
        <f>'Паричен тек'!D30</f>
        <v>0</v>
      </c>
    </row>
    <row r="30" spans="1:4" ht="27.75" customHeight="1" thickTop="1" thickBot="1" x14ac:dyDescent="0.25">
      <c r="A30" s="149" t="s">
        <v>82</v>
      </c>
      <c r="B30" s="150">
        <f>'Паричен тек'!B31</f>
        <v>871</v>
      </c>
      <c r="C30" s="150">
        <f>'Паричен тек'!C31</f>
        <v>507</v>
      </c>
      <c r="D30" s="150">
        <f>'Паричен тек'!D31</f>
        <v>58.208955223880601</v>
      </c>
    </row>
    <row r="31" spans="1:4" ht="30.75" customHeight="1" thickTop="1" thickBot="1" x14ac:dyDescent="0.25">
      <c r="A31" s="149" t="s">
        <v>95</v>
      </c>
      <c r="B31" s="150">
        <f>'Паричен тек'!B32</f>
        <v>0</v>
      </c>
      <c r="C31" s="150">
        <f>'Паричен тек'!C32</f>
        <v>87</v>
      </c>
      <c r="D31" s="150">
        <f>'Паричен тек'!D32</f>
        <v>0</v>
      </c>
    </row>
    <row r="32" spans="1:4" ht="27.75" customHeight="1" thickTop="1" thickBot="1" x14ac:dyDescent="0.25">
      <c r="A32" s="149" t="s">
        <v>96</v>
      </c>
      <c r="B32" s="150">
        <f>'Паричен тек'!B33</f>
        <v>-900610</v>
      </c>
      <c r="C32" s="150">
        <f>'Паричен тек'!C33</f>
        <v>0</v>
      </c>
      <c r="D32" s="150">
        <f>'Паричен тек'!D33</f>
        <v>0</v>
      </c>
    </row>
    <row r="33" spans="1:4" ht="30" customHeight="1" thickTop="1" thickBot="1" x14ac:dyDescent="0.25">
      <c r="A33" s="149" t="s">
        <v>105</v>
      </c>
      <c r="B33" s="150">
        <f>'Паричен тек'!B34</f>
        <v>0</v>
      </c>
      <c r="C33" s="150">
        <f>'Паричен тек'!C34</f>
        <v>0</v>
      </c>
      <c r="D33" s="150">
        <f>'Паричен тек'!D34</f>
        <v>0</v>
      </c>
    </row>
    <row r="34" spans="1:4" ht="31.5" customHeight="1" thickTop="1" thickBot="1" x14ac:dyDescent="0.25">
      <c r="A34" s="149" t="s">
        <v>106</v>
      </c>
      <c r="B34" s="150">
        <f>'Паричен тек'!B35</f>
        <v>117</v>
      </c>
      <c r="C34" s="150">
        <f>'Паричен тек'!C35</f>
        <v>117</v>
      </c>
      <c r="D34" s="150">
        <f>'Паричен тек'!D35</f>
        <v>100</v>
      </c>
    </row>
    <row r="35" spans="1:4" ht="16.5" customHeight="1" thickTop="1" thickBot="1" x14ac:dyDescent="0.25">
      <c r="A35" s="149" t="s">
        <v>76</v>
      </c>
      <c r="B35" s="150">
        <f>'Паричен тек'!B36</f>
        <v>9630</v>
      </c>
      <c r="C35" s="150">
        <f>'Паричен тек'!C36</f>
        <v>34534</v>
      </c>
      <c r="D35" s="150">
        <f>'Паричен тек'!D36</f>
        <v>358.60851505711315</v>
      </c>
    </row>
    <row r="36" spans="1:4" ht="16.5" customHeight="1" thickTop="1" thickBot="1" x14ac:dyDescent="0.25">
      <c r="A36" s="149" t="s">
        <v>77</v>
      </c>
      <c r="B36" s="150">
        <f>'Паричен тек'!B37</f>
        <v>60060</v>
      </c>
      <c r="C36" s="150">
        <f>'Паричен тек'!C37</f>
        <v>82500</v>
      </c>
      <c r="D36" s="150">
        <f>'Паричен тек'!D37</f>
        <v>137.36263736263737</v>
      </c>
    </row>
    <row r="37" spans="1:4" ht="16.5" customHeight="1" thickTop="1" thickBot="1" x14ac:dyDescent="0.25">
      <c r="A37" s="149" t="s">
        <v>83</v>
      </c>
      <c r="B37" s="150">
        <f>'Паричен тек'!B38</f>
        <v>0</v>
      </c>
      <c r="C37" s="150">
        <f>'Паричен тек'!C38</f>
        <v>0</v>
      </c>
      <c r="D37" s="150">
        <f>'Паричен тек'!D38</f>
        <v>0</v>
      </c>
    </row>
    <row r="38" spans="1:4" ht="16.5" customHeight="1" thickTop="1" thickBot="1" x14ac:dyDescent="0.25">
      <c r="A38" s="145" t="s">
        <v>43</v>
      </c>
      <c r="B38" s="146">
        <f>'Паричен тек'!B39</f>
        <v>-142</v>
      </c>
      <c r="C38" s="146">
        <f>'Паричен тек'!C39</f>
        <v>-42</v>
      </c>
      <c r="D38" s="146">
        <f>'Паричен тек'!D39</f>
        <v>0</v>
      </c>
    </row>
    <row r="39" spans="1:4" ht="16.5" customHeight="1" thickTop="1" thickBot="1" x14ac:dyDescent="0.25">
      <c r="A39" s="149" t="s">
        <v>85</v>
      </c>
      <c r="B39" s="150">
        <f>'Паричен тек'!B40</f>
        <v>0</v>
      </c>
      <c r="C39" s="150">
        <f>'Паричен тек'!C40</f>
        <v>0</v>
      </c>
      <c r="D39" s="150">
        <f>'Паричен тек'!D40</f>
        <v>0</v>
      </c>
    </row>
    <row r="40" spans="1:4" ht="16.5" customHeight="1" thickTop="1" thickBot="1" x14ac:dyDescent="0.25">
      <c r="A40" s="149" t="s">
        <v>86</v>
      </c>
      <c r="B40" s="150">
        <f>'Паричен тек'!B41</f>
        <v>-302</v>
      </c>
      <c r="C40" s="150">
        <f>'Паричен тек'!C41</f>
        <v>-485151</v>
      </c>
      <c r="D40" s="150">
        <f>'Паричен тек'!D41</f>
        <v>0</v>
      </c>
    </row>
    <row r="41" spans="1:4" ht="30.75" customHeight="1" thickTop="1" thickBot="1" x14ac:dyDescent="0.25">
      <c r="A41" s="149" t="s">
        <v>88</v>
      </c>
      <c r="B41" s="150">
        <f>'Паричен тек'!B42</f>
        <v>160</v>
      </c>
      <c r="C41" s="150">
        <f>'Паричен тек'!C42</f>
        <v>485109</v>
      </c>
      <c r="D41" s="150">
        <f>'Паричен тек'!D42</f>
        <v>303193.125</v>
      </c>
    </row>
    <row r="42" spans="1:4" ht="16.5" customHeight="1" thickTop="1" thickBot="1" x14ac:dyDescent="0.25">
      <c r="A42" s="149" t="s">
        <v>90</v>
      </c>
      <c r="B42" s="150">
        <f>'Паричен тек'!B43</f>
        <v>0</v>
      </c>
      <c r="C42" s="150">
        <f>'Паричен тек'!C43</f>
        <v>0</v>
      </c>
      <c r="D42" s="150">
        <f>'Паричен тек'!D43</f>
        <v>0</v>
      </c>
    </row>
    <row r="43" spans="1:4" ht="16.5" customHeight="1" thickTop="1" thickBot="1" x14ac:dyDescent="0.25">
      <c r="A43" s="149" t="s">
        <v>87</v>
      </c>
      <c r="B43" s="150">
        <f>'Паричен тек'!B44</f>
        <v>0</v>
      </c>
      <c r="C43" s="150">
        <f>'Паричен тек'!C44</f>
        <v>0</v>
      </c>
      <c r="D43" s="150">
        <f>'Паричен тек'!D44</f>
        <v>0</v>
      </c>
    </row>
    <row r="44" spans="1:4" ht="16.5" customHeight="1" thickTop="1" thickBot="1" x14ac:dyDescent="0.25">
      <c r="A44" s="149" t="s">
        <v>44</v>
      </c>
      <c r="B44" s="150">
        <f>'Паричен тек'!B45</f>
        <v>0</v>
      </c>
      <c r="C44" s="150">
        <f>'Паричен тек'!C45</f>
        <v>0</v>
      </c>
      <c r="D44" s="150">
        <f>'Паричен тек'!D45</f>
        <v>0</v>
      </c>
    </row>
    <row r="45" spans="1:4" ht="27.75" customHeight="1" thickTop="1" thickBot="1" x14ac:dyDescent="0.25">
      <c r="A45" s="149" t="s">
        <v>89</v>
      </c>
      <c r="B45" s="150">
        <f>'Паричен тек'!B46</f>
        <v>0</v>
      </c>
      <c r="C45" s="150">
        <f>'Паричен тек'!C46</f>
        <v>0</v>
      </c>
      <c r="D45" s="150">
        <f>'Паричен тек'!D46</f>
        <v>0</v>
      </c>
    </row>
    <row r="46" spans="1:4" ht="16.5" customHeight="1" thickTop="1" thickBot="1" x14ac:dyDescent="0.25">
      <c r="A46" s="145" t="s">
        <v>45</v>
      </c>
      <c r="B46" s="146">
        <f>'Паричен тек'!B47</f>
        <v>-617867</v>
      </c>
      <c r="C46" s="146">
        <f>'Паричен тек'!C47</f>
        <v>682465</v>
      </c>
      <c r="D46" s="146">
        <f>'Паричен тек'!D47</f>
        <v>0</v>
      </c>
    </row>
    <row r="47" spans="1:4" ht="16.5" customHeight="1" thickTop="1" thickBot="1" x14ac:dyDescent="0.25">
      <c r="A47" s="149" t="s">
        <v>46</v>
      </c>
      <c r="B47" s="150">
        <f>'Паричен тек'!B48</f>
        <v>996556</v>
      </c>
      <c r="C47" s="150">
        <f>'Паричен тек'!C48</f>
        <v>547413</v>
      </c>
      <c r="D47" s="150">
        <f>'Паричен тек'!D48</f>
        <v>54.930480575100646</v>
      </c>
    </row>
    <row r="48" spans="1:4" ht="16.5" customHeight="1" thickTop="1" thickBot="1" x14ac:dyDescent="0.25">
      <c r="A48" s="145" t="s">
        <v>225</v>
      </c>
      <c r="B48" s="146">
        <f>'Паричен тек'!B49</f>
        <v>378689</v>
      </c>
      <c r="C48" s="146">
        <f>'Паричен тек'!C49</f>
        <v>1229878</v>
      </c>
      <c r="D48" s="146">
        <f>'Паричен тек'!D49</f>
        <v>324.77257063183777</v>
      </c>
    </row>
    <row r="49" spans="1:4" ht="13.5" thickTop="1" x14ac:dyDescent="0.2">
      <c r="A49" s="151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="70" zoomScaleNormal="70" workbookViewId="0">
      <selection activeCell="B2" sqref="B2:D2"/>
    </sheetView>
  </sheetViews>
  <sheetFormatPr defaultColWidth="9.140625"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24" t="s">
        <v>239</v>
      </c>
      <c r="B1" s="125" t="str">
        <f>'ФИ-Почетна'!$C$20</f>
        <v>да</v>
      </c>
      <c r="C1" s="5"/>
      <c r="D1" s="5"/>
      <c r="E1" s="152" t="s">
        <v>30</v>
      </c>
      <c r="F1" s="221" t="str">
        <f>'ФИ-Почетна'!$C$22</f>
        <v>01.01 - 30.06</v>
      </c>
      <c r="G1" s="221"/>
    </row>
    <row r="2" spans="1:7" ht="12.75" customHeight="1" x14ac:dyDescent="0.2">
      <c r="A2" s="153" t="s">
        <v>136</v>
      </c>
      <c r="B2" s="240" t="str">
        <f>'ФИ-Почетна'!$C$18</f>
        <v>Макпетрол АД Скопје</v>
      </c>
      <c r="C2" s="241"/>
      <c r="D2" s="241"/>
      <c r="E2" s="152" t="s">
        <v>320</v>
      </c>
      <c r="F2" s="222">
        <f>'ФИ-Почетна'!$C$23</f>
        <v>2025</v>
      </c>
      <c r="G2" s="222"/>
    </row>
    <row r="3" spans="1:7" ht="28.5" customHeight="1" x14ac:dyDescent="0.2">
      <c r="A3" s="220" t="s">
        <v>219</v>
      </c>
      <c r="B3" s="220"/>
      <c r="C3" s="220"/>
      <c r="D3" s="220"/>
      <c r="E3" s="220"/>
      <c r="F3" s="220"/>
      <c r="G3" s="220"/>
    </row>
    <row r="4" spans="1:7" ht="15.75" customHeight="1" x14ac:dyDescent="0.2">
      <c r="A4" s="5"/>
      <c r="B4" s="154"/>
      <c r="C4" s="154"/>
      <c r="D4" s="154"/>
      <c r="E4" s="5"/>
      <c r="F4" s="239" t="s">
        <v>35</v>
      </c>
      <c r="G4" s="239"/>
    </row>
    <row r="5" spans="1:7" ht="30" customHeight="1" x14ac:dyDescent="0.2">
      <c r="A5" s="237" t="s">
        <v>137</v>
      </c>
      <c r="B5" s="224" t="s">
        <v>230</v>
      </c>
      <c r="C5" s="224"/>
      <c r="D5" s="224"/>
      <c r="E5" s="224"/>
      <c r="F5" s="224" t="s">
        <v>140</v>
      </c>
      <c r="G5" s="224" t="s">
        <v>141</v>
      </c>
    </row>
    <row r="6" spans="1:7" s="14" customFormat="1" ht="27.75" customHeight="1" x14ac:dyDescent="0.2">
      <c r="A6" s="238"/>
      <c r="B6" s="155" t="s">
        <v>231</v>
      </c>
      <c r="C6" s="155" t="s">
        <v>138</v>
      </c>
      <c r="D6" s="155" t="s">
        <v>232</v>
      </c>
      <c r="E6" s="155" t="s">
        <v>139</v>
      </c>
      <c r="F6" s="224"/>
      <c r="G6" s="224"/>
    </row>
    <row r="7" spans="1:7" x14ac:dyDescent="0.2">
      <c r="A7" s="16" t="s">
        <v>157</v>
      </c>
      <c r="B7" s="156">
        <f>Капитал!B9</f>
        <v>3135464</v>
      </c>
      <c r="C7" s="156">
        <f>Капитал!C9</f>
        <v>0</v>
      </c>
      <c r="D7" s="156">
        <f>Капитал!D9</f>
        <v>2191679</v>
      </c>
      <c r="E7" s="156">
        <f>Капитал!E9</f>
        <v>2508759</v>
      </c>
      <c r="F7" s="156">
        <f>Капитал!F9</f>
        <v>0</v>
      </c>
      <c r="G7" s="21">
        <f>Капитал!G9</f>
        <v>7835902</v>
      </c>
    </row>
    <row r="8" spans="1:7" x14ac:dyDescent="0.2">
      <c r="A8" s="157" t="s">
        <v>243</v>
      </c>
      <c r="B8" s="158">
        <f>Капитал!B10</f>
        <v>0</v>
      </c>
      <c r="C8" s="158">
        <f>Капитал!C10</f>
        <v>0</v>
      </c>
      <c r="D8" s="158">
        <f>Капитал!D10</f>
        <v>0</v>
      </c>
      <c r="E8" s="158">
        <f>Капитал!E10</f>
        <v>0</v>
      </c>
      <c r="F8" s="158">
        <f>Капитал!F10</f>
        <v>0</v>
      </c>
      <c r="G8" s="21">
        <f>Капитал!G10</f>
        <v>0</v>
      </c>
    </row>
    <row r="9" spans="1:7" x14ac:dyDescent="0.2">
      <c r="A9" s="157" t="s">
        <v>142</v>
      </c>
      <c r="B9" s="158">
        <f>Капитал!B11</f>
        <v>0</v>
      </c>
      <c r="C9" s="158">
        <f>Капитал!C11</f>
        <v>0</v>
      </c>
      <c r="D9" s="158">
        <f>Капитал!D11</f>
        <v>0</v>
      </c>
      <c r="E9" s="158">
        <f>Капитал!E11</f>
        <v>0</v>
      </c>
      <c r="F9" s="158">
        <f>Капитал!F11</f>
        <v>0</v>
      </c>
      <c r="G9" s="21">
        <f>Капитал!G11</f>
        <v>0</v>
      </c>
    </row>
    <row r="10" spans="1:7" x14ac:dyDescent="0.2">
      <c r="A10" s="157" t="s">
        <v>143</v>
      </c>
      <c r="B10" s="158">
        <f>Капитал!B12</f>
        <v>0</v>
      </c>
      <c r="C10" s="158">
        <f>Капитал!C12</f>
        <v>0</v>
      </c>
      <c r="D10" s="158">
        <f>Капитал!D12</f>
        <v>0</v>
      </c>
      <c r="E10" s="158">
        <f>Капитал!E12</f>
        <v>0</v>
      </c>
      <c r="F10" s="158">
        <f>Капитал!F12</f>
        <v>0</v>
      </c>
      <c r="G10" s="21">
        <f>Капитал!G12</f>
        <v>0</v>
      </c>
    </row>
    <row r="11" spans="1:7" x14ac:dyDescent="0.2">
      <c r="A11" s="157" t="s">
        <v>144</v>
      </c>
      <c r="B11" s="158">
        <f>Капитал!B13</f>
        <v>0</v>
      </c>
      <c r="C11" s="158">
        <f>Капитал!C13</f>
        <v>0</v>
      </c>
      <c r="D11" s="158">
        <f>Капитал!D13</f>
        <v>0</v>
      </c>
      <c r="E11" s="158">
        <f>Капитал!E13</f>
        <v>0</v>
      </c>
      <c r="F11" s="158">
        <f>Капитал!F13</f>
        <v>0</v>
      </c>
      <c r="G11" s="21">
        <f>Капитал!G13</f>
        <v>0</v>
      </c>
    </row>
    <row r="12" spans="1:7" x14ac:dyDescent="0.2">
      <c r="A12" s="157" t="s">
        <v>145</v>
      </c>
      <c r="B12" s="158">
        <f>Капитал!B14</f>
        <v>0</v>
      </c>
      <c r="C12" s="158">
        <f>Капитал!C14</f>
        <v>0</v>
      </c>
      <c r="D12" s="158">
        <f>Капитал!D14</f>
        <v>0</v>
      </c>
      <c r="E12" s="158">
        <f>Капитал!E14</f>
        <v>1104696</v>
      </c>
      <c r="F12" s="158">
        <f>Капитал!F14</f>
        <v>0</v>
      </c>
      <c r="G12" s="21">
        <f>Капитал!G14</f>
        <v>1104696</v>
      </c>
    </row>
    <row r="13" spans="1:7" x14ac:dyDescent="0.2">
      <c r="A13" s="157" t="s">
        <v>146</v>
      </c>
      <c r="B13" s="158">
        <f>Капитал!B15</f>
        <v>0</v>
      </c>
      <c r="C13" s="158">
        <f>Капитал!C15</f>
        <v>0</v>
      </c>
      <c r="D13" s="158">
        <f>Капитал!D15</f>
        <v>38536</v>
      </c>
      <c r="E13" s="158">
        <f>Капитал!E15</f>
        <v>-38536</v>
      </c>
      <c r="F13" s="158">
        <f>Капитал!F15</f>
        <v>0</v>
      </c>
      <c r="G13" s="21">
        <f>Капитал!G15</f>
        <v>0</v>
      </c>
    </row>
    <row r="14" spans="1:7" ht="25.5" x14ac:dyDescent="0.2">
      <c r="A14" s="157" t="s">
        <v>233</v>
      </c>
      <c r="B14" s="158">
        <f>Капитал!B16</f>
        <v>0</v>
      </c>
      <c r="C14" s="158">
        <f>Капитал!C16</f>
        <v>0</v>
      </c>
      <c r="D14" s="158">
        <f>Капитал!D16</f>
        <v>0</v>
      </c>
      <c r="E14" s="158">
        <f>Капитал!E16</f>
        <v>-374233</v>
      </c>
      <c r="F14" s="158">
        <f>Капитал!F16</f>
        <v>0</v>
      </c>
      <c r="G14" s="21">
        <f>Капитал!G16</f>
        <v>-374233</v>
      </c>
    </row>
    <row r="15" spans="1:7" ht="25.5" x14ac:dyDescent="0.2">
      <c r="A15" s="157" t="s">
        <v>147</v>
      </c>
      <c r="B15" s="158">
        <f>Капитал!B17</f>
        <v>0</v>
      </c>
      <c r="C15" s="158">
        <f>Капитал!C17</f>
        <v>0</v>
      </c>
      <c r="D15" s="158">
        <f>Капитал!D17</f>
        <v>0</v>
      </c>
      <c r="E15" s="158">
        <f>Капитал!E17</f>
        <v>-161213</v>
      </c>
      <c r="F15" s="158">
        <f>Капитал!F17</f>
        <v>0</v>
      </c>
      <c r="G15" s="21">
        <f>Капитал!G17</f>
        <v>-161213</v>
      </c>
    </row>
    <row r="16" spans="1:7" x14ac:dyDescent="0.2">
      <c r="A16" s="157" t="s">
        <v>242</v>
      </c>
      <c r="B16" s="158">
        <f>Капитал!B18</f>
        <v>0</v>
      </c>
      <c r="C16" s="158">
        <f>Капитал!C18</f>
        <v>0</v>
      </c>
      <c r="D16" s="158">
        <f>Капитал!D18</f>
        <v>270037</v>
      </c>
      <c r="E16" s="158">
        <f>Капитал!E18</f>
        <v>-270037</v>
      </c>
      <c r="F16" s="158">
        <f>Капитал!F18</f>
        <v>0</v>
      </c>
      <c r="G16" s="21">
        <f>Капитал!G18</f>
        <v>0</v>
      </c>
    </row>
    <row r="17" spans="1:7" x14ac:dyDescent="0.2">
      <c r="A17" s="157" t="s">
        <v>148</v>
      </c>
      <c r="B17" s="158">
        <f>Капитал!B19</f>
        <v>0</v>
      </c>
      <c r="C17" s="158">
        <f>Капитал!C19</f>
        <v>0</v>
      </c>
      <c r="D17" s="158">
        <f>Капитал!D19</f>
        <v>0</v>
      </c>
      <c r="E17" s="158">
        <f>Капитал!E19</f>
        <v>0</v>
      </c>
      <c r="F17" s="158">
        <f>Капитал!F19</f>
        <v>0</v>
      </c>
      <c r="G17" s="21">
        <f>Капитал!G19</f>
        <v>0</v>
      </c>
    </row>
    <row r="18" spans="1:7" x14ac:dyDescent="0.2">
      <c r="A18" s="157" t="s">
        <v>149</v>
      </c>
      <c r="B18" s="158">
        <f>Капитал!B20</f>
        <v>0</v>
      </c>
      <c r="C18" s="158">
        <f>Капитал!C20</f>
        <v>0</v>
      </c>
      <c r="D18" s="158">
        <f>Капитал!D20</f>
        <v>930666</v>
      </c>
      <c r="E18" s="158">
        <f>Капитал!E20</f>
        <v>0</v>
      </c>
      <c r="F18" s="158">
        <f>Капитал!F20</f>
        <v>0</v>
      </c>
      <c r="G18" s="21">
        <f>Капитал!G20</f>
        <v>930666</v>
      </c>
    </row>
    <row r="19" spans="1:7" ht="25.5" x14ac:dyDescent="0.2">
      <c r="A19" s="157" t="s">
        <v>150</v>
      </c>
      <c r="B19" s="158">
        <f>Капитал!B21</f>
        <v>0</v>
      </c>
      <c r="C19" s="158">
        <f>Капитал!C21</f>
        <v>0</v>
      </c>
      <c r="D19" s="158">
        <f>Капитал!D21</f>
        <v>0</v>
      </c>
      <c r="E19" s="158">
        <f>Капитал!E21</f>
        <v>0</v>
      </c>
      <c r="F19" s="158">
        <f>Капитал!F21</f>
        <v>0</v>
      </c>
      <c r="G19" s="21">
        <f>Капитал!G21</f>
        <v>0</v>
      </c>
    </row>
    <row r="20" spans="1:7" ht="25.5" x14ac:dyDescent="0.2">
      <c r="A20" s="157" t="s">
        <v>151</v>
      </c>
      <c r="B20" s="158">
        <f>Капитал!B22</f>
        <v>0</v>
      </c>
      <c r="C20" s="158">
        <f>Капитал!C22</f>
        <v>0</v>
      </c>
      <c r="D20" s="158">
        <f>Капитал!D22</f>
        <v>0</v>
      </c>
      <c r="E20" s="158">
        <f>Капитал!E22</f>
        <v>0</v>
      </c>
      <c r="F20" s="158">
        <f>Капитал!F22</f>
        <v>0</v>
      </c>
      <c r="G20" s="21">
        <f>Капитал!G22</f>
        <v>0</v>
      </c>
    </row>
    <row r="21" spans="1:7" x14ac:dyDescent="0.2">
      <c r="A21" s="157" t="s">
        <v>140</v>
      </c>
      <c r="B21" s="158">
        <f>Капитал!B23</f>
        <v>0</v>
      </c>
      <c r="C21" s="158">
        <f>Капитал!C23</f>
        <v>0</v>
      </c>
      <c r="D21" s="158">
        <f>Капитал!D23</f>
        <v>0</v>
      </c>
      <c r="E21" s="158">
        <f>Капитал!E23</f>
        <v>0</v>
      </c>
      <c r="F21" s="158">
        <f>Капитал!F23</f>
        <v>0</v>
      </c>
      <c r="G21" s="21">
        <f>Капитал!G23</f>
        <v>0</v>
      </c>
    </row>
    <row r="22" spans="1:7" x14ac:dyDescent="0.2">
      <c r="A22" s="157" t="s">
        <v>152</v>
      </c>
      <c r="B22" s="158">
        <f>Капитал!B24</f>
        <v>0</v>
      </c>
      <c r="C22" s="158">
        <f>Капитал!C24</f>
        <v>0</v>
      </c>
      <c r="D22" s="158">
        <f>Капитал!D24</f>
        <v>0</v>
      </c>
      <c r="E22" s="158">
        <f>Капитал!E24</f>
        <v>0</v>
      </c>
      <c r="F22" s="158">
        <f>Капитал!F24</f>
        <v>0</v>
      </c>
      <c r="G22" s="21">
        <f>Капитал!G24</f>
        <v>0</v>
      </c>
    </row>
    <row r="23" spans="1:7" x14ac:dyDescent="0.2">
      <c r="A23" s="157" t="s">
        <v>153</v>
      </c>
      <c r="B23" s="158">
        <f>Капитал!B25</f>
        <v>0</v>
      </c>
      <c r="C23" s="158">
        <f>Капитал!C25</f>
        <v>0</v>
      </c>
      <c r="D23" s="158">
        <f>Капитал!D25</f>
        <v>0</v>
      </c>
      <c r="E23" s="158">
        <f>Капитал!E25</f>
        <v>0</v>
      </c>
      <c r="F23" s="158">
        <f>Капитал!F25</f>
        <v>0</v>
      </c>
      <c r="G23" s="21">
        <f>Капитал!G25</f>
        <v>0</v>
      </c>
    </row>
    <row r="24" spans="1:7" x14ac:dyDescent="0.2">
      <c r="A24" s="157" t="s">
        <v>154</v>
      </c>
      <c r="B24" s="158">
        <f>Капитал!B26</f>
        <v>0</v>
      </c>
      <c r="C24" s="158">
        <f>Капитал!C26</f>
        <v>0</v>
      </c>
      <c r="D24" s="158">
        <f>Капитал!D26</f>
        <v>-56</v>
      </c>
      <c r="E24" s="158">
        <f>Капитал!E26</f>
        <v>0</v>
      </c>
      <c r="F24" s="158">
        <f>Капитал!F26</f>
        <v>0</v>
      </c>
      <c r="G24" s="21">
        <f>Капитал!G26</f>
        <v>-56</v>
      </c>
    </row>
    <row r="25" spans="1:7" ht="15.75" customHeight="1" thickBot="1" x14ac:dyDescent="0.25">
      <c r="A25" s="159" t="s">
        <v>155</v>
      </c>
      <c r="B25" s="160">
        <f>Капитал!B27</f>
        <v>0</v>
      </c>
      <c r="C25" s="160">
        <f>Капитал!C27</f>
        <v>0</v>
      </c>
      <c r="D25" s="160">
        <f>Капитал!D27</f>
        <v>0</v>
      </c>
      <c r="E25" s="160">
        <f>Капитал!E27</f>
        <v>0</v>
      </c>
      <c r="F25" s="160">
        <f>Капитал!F27</f>
        <v>0</v>
      </c>
      <c r="G25" s="21">
        <f>Капитал!G27</f>
        <v>0</v>
      </c>
    </row>
    <row r="26" spans="1:7" ht="14.25" thickTop="1" thickBot="1" x14ac:dyDescent="0.25">
      <c r="A26" s="20" t="s">
        <v>156</v>
      </c>
      <c r="B26" s="22">
        <f>Капитал!B28</f>
        <v>3135464</v>
      </c>
      <c r="C26" s="22">
        <f>Капитал!C28</f>
        <v>0</v>
      </c>
      <c r="D26" s="22">
        <f>Капитал!D28</f>
        <v>3430862</v>
      </c>
      <c r="E26" s="22">
        <f>Капитал!E28</f>
        <v>2769436</v>
      </c>
      <c r="F26" s="22">
        <f>Капитал!F28</f>
        <v>0</v>
      </c>
      <c r="G26" s="22">
        <f>Капитал!G28</f>
        <v>9335762</v>
      </c>
    </row>
    <row r="27" spans="1:7" ht="13.5" thickTop="1" x14ac:dyDescent="0.2">
      <c r="A27" s="157" t="s">
        <v>243</v>
      </c>
      <c r="B27" s="161">
        <f>Капитал!B29</f>
        <v>0</v>
      </c>
      <c r="C27" s="161">
        <f>Капитал!C29</f>
        <v>0</v>
      </c>
      <c r="D27" s="161">
        <f>Капитал!D29</f>
        <v>0</v>
      </c>
      <c r="E27" s="161">
        <f>Капитал!E29</f>
        <v>0</v>
      </c>
      <c r="F27" s="161">
        <f>Капитал!F29</f>
        <v>0</v>
      </c>
      <c r="G27" s="23">
        <f>Капитал!G29</f>
        <v>0</v>
      </c>
    </row>
    <row r="28" spans="1:7" x14ac:dyDescent="0.2">
      <c r="A28" s="157" t="s">
        <v>142</v>
      </c>
      <c r="B28" s="158">
        <f>Капитал!B30</f>
        <v>0</v>
      </c>
      <c r="C28" s="158">
        <f>Капитал!C30</f>
        <v>0</v>
      </c>
      <c r="D28" s="158">
        <f>Капитал!D30</f>
        <v>0</v>
      </c>
      <c r="E28" s="158">
        <f>Капитал!E30</f>
        <v>0</v>
      </c>
      <c r="F28" s="158">
        <f>Капитал!F30</f>
        <v>0</v>
      </c>
      <c r="G28" s="23">
        <f>Капитал!G30</f>
        <v>0</v>
      </c>
    </row>
    <row r="29" spans="1:7" x14ac:dyDescent="0.2">
      <c r="A29" s="157" t="s">
        <v>143</v>
      </c>
      <c r="B29" s="158">
        <f>Капитал!B31</f>
        <v>0</v>
      </c>
      <c r="C29" s="158">
        <f>Капитал!C31</f>
        <v>0</v>
      </c>
      <c r="D29" s="158">
        <f>Капитал!D31</f>
        <v>0</v>
      </c>
      <c r="E29" s="158">
        <f>Капитал!E31</f>
        <v>0</v>
      </c>
      <c r="F29" s="158">
        <f>Капитал!F31</f>
        <v>0</v>
      </c>
      <c r="G29" s="23">
        <f>Капитал!G31</f>
        <v>0</v>
      </c>
    </row>
    <row r="30" spans="1:7" x14ac:dyDescent="0.2">
      <c r="A30" s="157" t="s">
        <v>144</v>
      </c>
      <c r="B30" s="158">
        <f>Капитал!B32</f>
        <v>0</v>
      </c>
      <c r="C30" s="158">
        <f>Капитал!C32</f>
        <v>0</v>
      </c>
      <c r="D30" s="158">
        <f>Капитал!D32</f>
        <v>0</v>
      </c>
      <c r="E30" s="158">
        <f>Капитал!E32</f>
        <v>0</v>
      </c>
      <c r="F30" s="158">
        <f>Капитал!F32</f>
        <v>0</v>
      </c>
      <c r="G30" s="23">
        <f>Капитал!G32</f>
        <v>0</v>
      </c>
    </row>
    <row r="31" spans="1:7" x14ac:dyDescent="0.2">
      <c r="A31" s="157" t="s">
        <v>145</v>
      </c>
      <c r="B31" s="158">
        <f>Капитал!B33</f>
        <v>0</v>
      </c>
      <c r="C31" s="158">
        <f>Капитал!C33</f>
        <v>0</v>
      </c>
      <c r="D31" s="158">
        <f>Капитал!D33</f>
        <v>0</v>
      </c>
      <c r="E31" s="158">
        <f>Капитал!E33</f>
        <v>395191</v>
      </c>
      <c r="F31" s="158">
        <f>Капитал!F33</f>
        <v>0</v>
      </c>
      <c r="G31" s="23">
        <f>Капитал!G33</f>
        <v>395191</v>
      </c>
    </row>
    <row r="32" spans="1:7" x14ac:dyDescent="0.2">
      <c r="A32" s="157" t="s">
        <v>146</v>
      </c>
      <c r="B32" s="158">
        <f>Капитал!B34</f>
        <v>0</v>
      </c>
      <c r="C32" s="158">
        <f>Капитал!C34</f>
        <v>0</v>
      </c>
      <c r="D32" s="158">
        <f>Капитал!D34</f>
        <v>53091</v>
      </c>
      <c r="E32" s="158">
        <f>Капитал!E34</f>
        <v>-53091</v>
      </c>
      <c r="F32" s="158">
        <f>Капитал!F34</f>
        <v>0</v>
      </c>
      <c r="G32" s="23">
        <f>Капитал!G34</f>
        <v>0</v>
      </c>
    </row>
    <row r="33" spans="1:7" ht="25.5" x14ac:dyDescent="0.2">
      <c r="A33" s="157" t="s">
        <v>233</v>
      </c>
      <c r="B33" s="158">
        <f>Капитал!B35</f>
        <v>0</v>
      </c>
      <c r="C33" s="158">
        <f>Капитал!C35</f>
        <v>0</v>
      </c>
      <c r="D33" s="158">
        <f>Капитал!D35</f>
        <v>0</v>
      </c>
      <c r="E33" s="158">
        <f>Капитал!E35</f>
        <v>-424805</v>
      </c>
      <c r="F33" s="158">
        <f>Капитал!F35</f>
        <v>0</v>
      </c>
      <c r="G33" s="23">
        <f>Капитал!G35</f>
        <v>-424805</v>
      </c>
    </row>
    <row r="34" spans="1:7" ht="25.5" x14ac:dyDescent="0.2">
      <c r="A34" s="157" t="s">
        <v>147</v>
      </c>
      <c r="B34" s="158">
        <f>Капитал!B36</f>
        <v>0</v>
      </c>
      <c r="C34" s="158">
        <f>Капитал!C36</f>
        <v>0</v>
      </c>
      <c r="D34" s="158">
        <f>Капитал!D36</f>
        <v>0</v>
      </c>
      <c r="E34" s="158">
        <f>Капитал!E36</f>
        <v>-192151</v>
      </c>
      <c r="F34" s="158">
        <f>Капитал!F36</f>
        <v>0</v>
      </c>
      <c r="G34" s="23">
        <f>Капитал!G36</f>
        <v>-192151</v>
      </c>
    </row>
    <row r="35" spans="1:7" x14ac:dyDescent="0.2">
      <c r="A35" s="157" t="s">
        <v>242</v>
      </c>
      <c r="B35" s="158">
        <f>Капитал!B37</f>
        <v>0</v>
      </c>
      <c r="C35" s="158">
        <f>Капитал!C37</f>
        <v>0</v>
      </c>
      <c r="D35" s="158">
        <f>Капитал!D37</f>
        <v>400000</v>
      </c>
      <c r="E35" s="158">
        <f>Капитал!E37</f>
        <v>-400000</v>
      </c>
      <c r="F35" s="158">
        <f>Капитал!F37</f>
        <v>0</v>
      </c>
      <c r="G35" s="23">
        <f>Капитал!G37</f>
        <v>0</v>
      </c>
    </row>
    <row r="36" spans="1:7" x14ac:dyDescent="0.2">
      <c r="A36" s="157" t="s">
        <v>148</v>
      </c>
      <c r="B36" s="158">
        <f>Капитал!B38</f>
        <v>0</v>
      </c>
      <c r="C36" s="158">
        <f>Капитал!C38</f>
        <v>0</v>
      </c>
      <c r="D36" s="158">
        <f>Капитал!D38</f>
        <v>0</v>
      </c>
      <c r="E36" s="158">
        <f>Капитал!E38</f>
        <v>0</v>
      </c>
      <c r="F36" s="158">
        <f>Капитал!F38</f>
        <v>0</v>
      </c>
      <c r="G36" s="23">
        <f>Капитал!G38</f>
        <v>0</v>
      </c>
    </row>
    <row r="37" spans="1:7" x14ac:dyDescent="0.2">
      <c r="A37" s="157" t="s">
        <v>149</v>
      </c>
      <c r="B37" s="158">
        <f>Капитал!B39</f>
        <v>0</v>
      </c>
      <c r="C37" s="158">
        <f>Капитал!C39</f>
        <v>0</v>
      </c>
      <c r="D37" s="158">
        <f>Капитал!D39</f>
        <v>-66</v>
      </c>
      <c r="E37" s="158">
        <f>Капитал!E39</f>
        <v>0</v>
      </c>
      <c r="F37" s="158">
        <f>Капитал!F39</f>
        <v>0</v>
      </c>
      <c r="G37" s="23">
        <f>Капитал!G39</f>
        <v>-66</v>
      </c>
    </row>
    <row r="38" spans="1:7" ht="25.5" x14ac:dyDescent="0.2">
      <c r="A38" s="157" t="s">
        <v>150</v>
      </c>
      <c r="B38" s="158">
        <f>Капитал!B40</f>
        <v>0</v>
      </c>
      <c r="C38" s="158">
        <f>Капитал!C40</f>
        <v>0</v>
      </c>
      <c r="D38" s="158">
        <f>Капитал!D40</f>
        <v>0</v>
      </c>
      <c r="E38" s="158">
        <f>Капитал!E40</f>
        <v>0</v>
      </c>
      <c r="F38" s="158">
        <f>Капитал!F40</f>
        <v>0</v>
      </c>
      <c r="G38" s="23">
        <f>Капитал!G40</f>
        <v>0</v>
      </c>
    </row>
    <row r="39" spans="1:7" ht="25.5" x14ac:dyDescent="0.2">
      <c r="A39" s="157" t="s">
        <v>151</v>
      </c>
      <c r="B39" s="158">
        <f>Капитал!B41</f>
        <v>0</v>
      </c>
      <c r="C39" s="158">
        <f>Капитал!C41</f>
        <v>0</v>
      </c>
      <c r="D39" s="158">
        <f>Капитал!D41</f>
        <v>0</v>
      </c>
      <c r="E39" s="158">
        <f>Капитал!E41</f>
        <v>0</v>
      </c>
      <c r="F39" s="158">
        <f>Капитал!F41</f>
        <v>0</v>
      </c>
      <c r="G39" s="23">
        <f>Капитал!G41</f>
        <v>0</v>
      </c>
    </row>
    <row r="40" spans="1:7" x14ac:dyDescent="0.2">
      <c r="A40" s="157" t="s">
        <v>140</v>
      </c>
      <c r="B40" s="158">
        <f>Капитал!B42</f>
        <v>0</v>
      </c>
      <c r="C40" s="158">
        <f>Капитал!C42</f>
        <v>0</v>
      </c>
      <c r="D40" s="158">
        <f>Капитал!D42</f>
        <v>0</v>
      </c>
      <c r="E40" s="158">
        <f>Капитал!E42</f>
        <v>0</v>
      </c>
      <c r="F40" s="158">
        <f>Капитал!F42</f>
        <v>0</v>
      </c>
      <c r="G40" s="23">
        <f>Капитал!G42</f>
        <v>0</v>
      </c>
    </row>
    <row r="41" spans="1:7" x14ac:dyDescent="0.2">
      <c r="A41" s="157" t="s">
        <v>152</v>
      </c>
      <c r="B41" s="158">
        <f>Капитал!B43</f>
        <v>0</v>
      </c>
      <c r="C41" s="158">
        <f>Капитал!C43</f>
        <v>0</v>
      </c>
      <c r="D41" s="158">
        <f>Капитал!D43</f>
        <v>0</v>
      </c>
      <c r="E41" s="158">
        <f>Капитал!E43</f>
        <v>0</v>
      </c>
      <c r="F41" s="158">
        <f>Капитал!F43</f>
        <v>0</v>
      </c>
      <c r="G41" s="23">
        <f>Капитал!G43</f>
        <v>0</v>
      </c>
    </row>
    <row r="42" spans="1:7" x14ac:dyDescent="0.2">
      <c r="A42" s="157" t="s">
        <v>153</v>
      </c>
      <c r="B42" s="158">
        <f>Капитал!B44</f>
        <v>0</v>
      </c>
      <c r="C42" s="158">
        <f>Капитал!C44</f>
        <v>0</v>
      </c>
      <c r="D42" s="158">
        <f>Капитал!D44</f>
        <v>0</v>
      </c>
      <c r="E42" s="158">
        <f>Капитал!E44</f>
        <v>0</v>
      </c>
      <c r="F42" s="158">
        <f>Капитал!F44</f>
        <v>0</v>
      </c>
      <c r="G42" s="23">
        <f>Капитал!G44</f>
        <v>0</v>
      </c>
    </row>
    <row r="43" spans="1:7" x14ac:dyDescent="0.2">
      <c r="A43" s="157" t="s">
        <v>154</v>
      </c>
      <c r="B43" s="158">
        <f>Капитал!B45</f>
        <v>0</v>
      </c>
      <c r="C43" s="158">
        <f>Капитал!C45</f>
        <v>0</v>
      </c>
      <c r="D43" s="158">
        <f>Капитал!D45</f>
        <v>0</v>
      </c>
      <c r="E43" s="158">
        <f>Капитал!E45</f>
        <v>0</v>
      </c>
      <c r="F43" s="158">
        <f>Капитал!F45</f>
        <v>0</v>
      </c>
      <c r="G43" s="23">
        <f>Капитал!G45</f>
        <v>0</v>
      </c>
    </row>
    <row r="44" spans="1:7" ht="15.75" customHeight="1" thickBot="1" x14ac:dyDescent="0.25">
      <c r="A44" s="159" t="s">
        <v>155</v>
      </c>
      <c r="B44" s="160">
        <f>Капитал!B46</f>
        <v>0</v>
      </c>
      <c r="C44" s="160">
        <f>Капитал!C46</f>
        <v>0</v>
      </c>
      <c r="D44" s="160">
        <f>Капитал!D46</f>
        <v>508</v>
      </c>
      <c r="E44" s="160">
        <f>Капитал!E46</f>
        <v>0</v>
      </c>
      <c r="F44" s="160">
        <f>Капитал!F46</f>
        <v>0</v>
      </c>
      <c r="G44" s="23">
        <f>Капитал!G46</f>
        <v>508</v>
      </c>
    </row>
    <row r="45" spans="1:7" ht="14.25" thickTop="1" thickBot="1" x14ac:dyDescent="0.25">
      <c r="A45" s="20" t="s">
        <v>158</v>
      </c>
      <c r="B45" s="22">
        <f>Капитал!B47</f>
        <v>3135464</v>
      </c>
      <c r="C45" s="22">
        <f>Капитал!C47</f>
        <v>0</v>
      </c>
      <c r="D45" s="22">
        <f>Капитал!D47</f>
        <v>3884395</v>
      </c>
      <c r="E45" s="22">
        <f>Капитал!E47</f>
        <v>2094580</v>
      </c>
      <c r="F45" s="22">
        <f>Капитал!F47</f>
        <v>0</v>
      </c>
      <c r="G45" s="22">
        <f>Капитал!G47</f>
        <v>9114439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2023-08-08T13:23:25Z</cp:lastPrinted>
  <dcterms:created xsi:type="dcterms:W3CDTF">2008-02-12T15:15:13Z</dcterms:created>
  <dcterms:modified xsi:type="dcterms:W3CDTF">2025-08-14T07:19:45Z</dcterms:modified>
</cp:coreProperties>
</file>